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1040" activeTab="0"/>
  </bookViews>
  <sheets>
    <sheet name="Приложение 4" sheetId="1" r:id="rId1"/>
    <sheet name="Расчет для паспорта" sheetId="2" state="hidden" r:id="rId2"/>
    <sheet name="Таблицы" sheetId="3" state="hidden" r:id="rId3"/>
  </sheets>
  <externalReferences>
    <externalReference r:id="rId6"/>
  </externalReferences>
  <definedNames>
    <definedName name="_xlnm._FilterDatabase" localSheetId="0" hidden="1">'Приложение 4'!$D$8:$AF$146</definedName>
    <definedName name="_xlnm.Print_Area" localSheetId="0">'Приложение 4'!$A$1:$Q$149</definedName>
  </definedNames>
  <calcPr fullCalcOnLoad="1" fullPrecision="0"/>
</workbook>
</file>

<file path=xl/sharedStrings.xml><?xml version="1.0" encoding="utf-8"?>
<sst xmlns="http://schemas.openxmlformats.org/spreadsheetml/2006/main" count="818" uniqueCount="180">
  <si>
    <t>%</t>
  </si>
  <si>
    <t>человек</t>
  </si>
  <si>
    <t>тыс. руб.</t>
  </si>
  <si>
    <t>Показатель 1 «Уровень выполнения индивидуальных планов подготовки сотрудниками, включенными в резерв управленческих кадров»</t>
  </si>
  <si>
    <t>Да/нет</t>
  </si>
  <si>
    <t>да</t>
  </si>
  <si>
    <t>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t>
  </si>
  <si>
    <t>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t>
  </si>
  <si>
    <t>ед.</t>
  </si>
  <si>
    <t>запрос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</si>
  <si>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</si>
  <si>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</si>
  <si>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</si>
  <si>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</si>
  <si>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</si>
  <si>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</si>
  <si>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</si>
  <si>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</si>
  <si>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</si>
  <si>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2 «Доля рабочих мест, имеющих доступ к сети Интернет»</t>
  </si>
  <si>
    <t>Программа</t>
  </si>
  <si>
    <t>Подпрограмма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</si>
  <si>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</si>
  <si>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</si>
  <si>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</si>
  <si>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Год достижения</t>
  </si>
  <si>
    <t>Целевое (суммарное) значение показателя</t>
  </si>
  <si>
    <t>Административное мероприятие 3.0.1 «Проведение семинаров, направленных на снижение коррупции и устранение коррупциогенных факторов»</t>
  </si>
  <si>
    <t>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</si>
  <si>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‰ промилле</t>
  </si>
  <si>
    <t>Цель программы</t>
  </si>
  <si>
    <t>Задача подпрограммы</t>
  </si>
  <si>
    <t>Административное мероприятие 7.0.1 «Разработка, сопровождение, администрирование муниципальных информационных систем»</t>
  </si>
  <si>
    <t>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t>
  </si>
  <si>
    <t>Административное мероприятие  7.0.3 «Легализации использования программного обеспечения»</t>
  </si>
  <si>
    <t>Административное мероприятие  7.0.4 «Поддержка работоспособности парка вычислительной техники»</t>
  </si>
  <si>
    <t>Показатель 1 «Количество реализованных проектов ТОС в год»</t>
  </si>
  <si>
    <t>Расходы на содержание органов Администрации Северодвинска и обеспечение их функций</t>
  </si>
  <si>
    <t>Мэр Северодвинска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</si>
  <si>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</si>
  <si>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</si>
  <si>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</si>
  <si>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</si>
  <si>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Цель 1 «Повышение эффективности функционирования системы муниципального управления Северодвинска» </t>
  </si>
  <si>
    <t>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t>
  </si>
  <si>
    <t>Показатель 2 «Доля муниципальных служащих, повышавших профессиональный уровень в течение года»</t>
  </si>
  <si>
    <t>Показатель 1 «Уровень удовлетворенности муниципальных служащих организацией рабочего пространства» </t>
  </si>
  <si>
    <t>Показатель 1 «Полнота ответов на обращения граждан к Мэру Северодвинска и в Администрацию Северодвинска»</t>
  </si>
  <si>
    <t>Показатель 2 «Доля ответов гражданам, направленных в установленный законом срок, от общего количества обращений граждан к Мэру Северодвинска и в Администрацию Северодвинска»</t>
  </si>
  <si>
    <t>Показатель 2 «Уровень удовлетворенности граждан качеством предоставления государственных и муниципальных услуг Администрацией Северодвинска»</t>
  </si>
  <si>
    <t>Показатель 1 «Количество проведенных семинаров, направленных на снижение коррупции и устранение коррупциогенных факторов»</t>
  </si>
  <si>
    <t>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</si>
  <si>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</si>
  <si>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</si>
  <si>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t>
  </si>
  <si>
    <t>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</si>
  <si>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 «Количество исполненных социально-правовых запросов»</t>
  </si>
  <si>
    <t>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t>
  </si>
  <si>
    <t>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</si>
  <si>
    <t>Показатель 1«Количество публикаций и материалов в теле- и радиоэфирах о деятельности Администрации»</t>
  </si>
  <si>
    <t>Показатель 1 «Ежедневное количество посетителей официального сайта Администрации Северодвинска на 1 тысячу населения»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</si>
  <si>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</si>
  <si>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58-35-29</t>
  </si>
  <si>
    <t>Показатель 1 «Доля жителей Северодвинска, информированных о деятельности Администрации»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</si>
  <si>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</si>
  <si>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</si>
  <si>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</si>
  <si>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</si>
  <si>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</si>
  <si>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выявленных и устранённых коррупциогенных факторов»</t>
  </si>
  <si>
    <t>Проведение выборов в представительные органы местного самоуправления</t>
  </si>
  <si>
    <t>Источник финансирования</t>
  </si>
  <si>
    <t>Задача 2 «Улучшение организационного обеспечения эффективного выполнения органами Администрации Северодвинска возложенных на них функций»</t>
  </si>
  <si>
    <t>Показатель 2 «Доля жителей Северодвинска, информированных о мероприятиях с участием Мэра Северодвинска»</t>
  </si>
  <si>
    <t>Задача 3 «Повышение эффективности профилактических мер, направленных на выявление и устранение коррупциогенных факторов»</t>
  </si>
  <si>
    <t>Задача 4 «Снижение рисков и профилактика терроризма и экстремизма»</t>
  </si>
  <si>
    <t>Задача 5 «Повышение уровня готовности муниципальных предприятий,  учреждений и организаций к работе в период мобилизации и военное время»</t>
  </si>
  <si>
    <t>Задача 6 «Развитие архивного дела»</t>
  </si>
  <si>
    <t>Задача 8 «Развитие  системы территориального общественного самоуправления на территории муниципального образования «Северодвинск»</t>
  </si>
  <si>
    <t>Задача 1 «Развитие кадрового потенциала»</t>
  </si>
  <si>
    <t>Административное мероприятие 6.0.1 «Исполнение запросов граждан, органов власти и организаций на основе хранящихся документов»</t>
  </si>
  <si>
    <t>Реализация выполнения функций, связанных с муниципальным управлением</t>
  </si>
  <si>
    <t>Показатель 1 «Количество проведенных мероприятий с участием Мэра Северодвинска»</t>
  </si>
  <si>
    <t>Показатель 1 «Доля документов Архивного отдела, находящихся в нормативных условиях хранения»</t>
  </si>
  <si>
    <t>Административное мероприятие  7.0.5 «Администрирование телекоммуникационной инфраструктуры»</t>
  </si>
  <si>
    <t>Объёмы финансирования</t>
  </si>
  <si>
    <t>Местный бюджет</t>
  </si>
  <si>
    <t>Областной бюджет</t>
  </si>
  <si>
    <t>Всего</t>
  </si>
  <si>
    <t>КОНТРОЛЬ</t>
  </si>
  <si>
    <t>Источники финансирования</t>
  </si>
  <si>
    <t>Федеральный бюджет</t>
  </si>
  <si>
    <t>Внебюджетные источники</t>
  </si>
  <si>
    <t>Объем финансирования подпрограммы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Северодвинска», тыс. рублей</t>
  </si>
  <si>
    <t>Задача 1</t>
  </si>
  <si>
    <t>2016 год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</si>
  <si>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</si>
  <si>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</si>
  <si>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</si>
  <si>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</si>
  <si>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</si>
  <si>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</si>
  <si>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</si>
  <si>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</si>
  <si>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Итого тыс. руб.</t>
  </si>
  <si>
    <t>2017 год</t>
  </si>
  <si>
    <t>Обеспечивающая подпрограмма</t>
  </si>
  <si>
    <t>Всего, тыс. рублей</t>
  </si>
  <si>
    <t>Расходы на содержание исполнительных органов местного самоуправления и обеспечение их функций</t>
  </si>
  <si>
    <t>в том числе осуществление переданных государственных полномочий</t>
  </si>
  <si>
    <t>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t>
  </si>
  <si>
    <t>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t>
  </si>
  <si>
    <t>Показатель 2 «Доля документов Архивного отдела, имеющих электронную копию»</t>
  </si>
  <si>
    <t>Задача 9 «Обеспечение информационной открытости органов местного самоуправления Северодвинска»</t>
  </si>
  <si>
    <t>Административное мероприятие 3.0.2 «Прием справок о доходах, расходах и об имуществе и обязательствах имущественного характера»</t>
  </si>
  <si>
    <t>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расходах и об имуществе и обязательствах имущественного характера»</t>
  </si>
  <si>
    <t>Показатель 1. «Доля дополнительных площадей, оборудованных для хранения архивных документов»</t>
  </si>
  <si>
    <t>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t>
  </si>
  <si>
    <t>Аналитический код</t>
  </si>
  <si>
    <t>M</t>
  </si>
  <si>
    <t>Показатель 2 «Количество зарегистрированных  ТОС на территории Северодвинска»</t>
  </si>
  <si>
    <t>Административное мероприятие 8.0.2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t>
  </si>
  <si>
    <t>Мероприятие (подпрограммы
или административное)</t>
  </si>
  <si>
    <t>Индексы инфляции</t>
  </si>
  <si>
    <t>2018 год</t>
  </si>
  <si>
    <t>2019 год</t>
  </si>
  <si>
    <t>2020 год</t>
  </si>
  <si>
    <t>2021 год</t>
  </si>
  <si>
    <t>Объем бюджетных ассигнований по годам реализации муниципальной программы, тыс. рублей</t>
  </si>
  <si>
    <t>Годы реализации муниципальной программы</t>
  </si>
  <si>
    <t>Муниципальная программа «Муниципальное управление Северодвинска на 2016-2021 годы» </t>
  </si>
  <si>
    <t>1. Обеспечение деятельности ответственного исполнителя муниципальной программы - Администрации Северодвинска</t>
  </si>
  <si>
    <t>2. Административные мероприятия</t>
  </si>
  <si>
    <t>Показатель 3 «Доля муниципальных служащих, имеющих постоянную мотивацию на профессиональное развитие»</t>
  </si>
  <si>
    <t>Подпрограмма 1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</t>
  </si>
  <si>
    <t>Показатель 1 «Доля муниципальных служащих, имеющих высшее образование» </t>
  </si>
  <si>
    <t>Административное мероприятие 2.0.2 «Работа с обращениями граждан, поступающими Мэру Северодвинска и в Администрацию Северодвинска»</t>
  </si>
  <si>
    <t>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</si>
  <si>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Задача 7 «Совершенствование функционирования информационных систем автоматизации деятельности органов Администрации Северодвинска»</t>
  </si>
  <si>
    <t>Показатель 1 «Доля жителей, информированных о ТОС, от общего числа жителей муниципального образования «Северодвинск»</t>
  </si>
  <si>
    <t>Показатель 2 «Количество нормативных правовых актов, подлежащих обнародованию и опубликованных в СМИ»</t>
  </si>
  <si>
    <t>Административное мероприятие 9.0.2 «Ведение и наполнение официального сайта Администрации Северодвинска»</t>
  </si>
  <si>
    <t>Административное мероприятие 9.0.3 «Мониторинг и контроль информационной открытости органов Администрации Северодвинска»</t>
  </si>
  <si>
    <t>Административное мероприятие 9.0.4 «Информирование населения Северодвинска о деятельности органов Администрации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</si>
  <si>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Показатель 1 «Количество информационных поводов, предоставляемых сотрудникам СМИ»</t>
  </si>
  <si>
    <t>Мероприятие 2.0.1 «Обеспечение представительской деятельности Мэра Северодвинска и Администрации Северодвинска»</t>
  </si>
  <si>
    <t>Мероприятие 8.0.1 «Развитие территориального общественного самоуправления Северодвинска»</t>
  </si>
  <si>
    <t>Административное мероприятие 5.0.1 «Разработка плана основных мероприятий мобилизационной подготовки Северодвинска»</t>
  </si>
  <si>
    <t>Показатель 1 «Количество разработанных планов основных мероприятий мобилизационной подготовки Северодвинска»</t>
  </si>
  <si>
    <t>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 «Северодвинск»</t>
  </si>
  <si>
    <t>Мероприятие 1.0.1 «Организация получения дополнительного профессионального образования и переподготовки муниципальных служащих»</t>
  </si>
  <si>
    <t>Мероприятие 6.0.2 «Капитальный ремонт первого этажа здания, расположенного по адресу: Архангельского область, г. Северодвинск, ул. Ломоносова, д. 41-А»</t>
  </si>
  <si>
    <t>Макурова Татьяна Ивановна</t>
  </si>
  <si>
    <t>Показатель 1 «Уровень удовлетворенности граждан работой Администрации Северодвинска»</t>
  </si>
  <si>
    <t>Показатель 2 «Уровень удовлетворенности граждан информационной открытостью Администрации Северодвинска»</t>
  </si>
  <si>
    <t>Показатель 1 «Количество муниципальных служащих, прошедших переподготовку и (или) получивших дополнительное профессиональное образование»</t>
  </si>
  <si>
    <t>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</t>
  </si>
  <si>
    <t>Показатель 1 «Доля персональных компьютеров, подключенных к единой компьютерной сети»</t>
  </si>
  <si>
    <t>Характеристика муниципальной программы</t>
  </si>
  <si>
    <t>Показатель 1 «Удельный вес зарегистрированных преступлений террористического и экстремистского характера на территории муниципального образования «Северодвинск»</t>
  </si>
  <si>
    <t>Показатель 1 «Состояние готовности подотраслей ЖКХ к работе в мирное и военное время»</t>
  </si>
  <si>
    <t>Исходно</t>
  </si>
  <si>
    <t>Изменение</t>
  </si>
  <si>
    <t>Итого</t>
  </si>
  <si>
    <t>итого</t>
  </si>
  <si>
    <t>Проведение Всероссийской сельскохозяйственной переписи</t>
  </si>
  <si>
    <t>Обеспечивающая</t>
  </si>
  <si>
    <t>Подпрограмма 1</t>
  </si>
  <si>
    <t>Заполнение Пункта 6.1</t>
  </si>
  <si>
    <t>Заполнение Пункта 5.1.4</t>
  </si>
  <si>
    <t>Таблица 5.1</t>
  </si>
  <si>
    <t>Таблица 6.1</t>
  </si>
  <si>
    <t>ПЗ</t>
  </si>
  <si>
    <t>+</t>
  </si>
  <si>
    <t>«Муниципальное управление Северодвинска на 2016-2021 годы»</t>
  </si>
  <si>
    <t>-</t>
  </si>
  <si>
    <t>Ответственный исполнитель: Администрация Северодвинска в лице Управления организации муниципальной службы.
Соисполнители: Управление делами, Отдел информационного обеспечения, Отдел по связям со СМИ, Архивный отдел, Управление строительства и архитектуры</t>
  </si>
  <si>
    <t>Административное мероприятие 9.0.1 «Ведение регулярного мониторинга медиапространства Северодвинска»</t>
  </si>
  <si>
    <t>Показатель 2 «Количество корректировок, внесенных в нормативные правовые акты, регулирующие вопросы муниципального управления в муниципальном образовании «Северодвинск»</t>
  </si>
  <si>
    <t>Приложение 4
к муниципальной программе
«Муниципальное управление Северодвинска на 2016-2021 годы»,
утвержденной постановлением Администрации
от 09.02.2016 № 31-па
(в редакции от 19.06.2017 № 174-па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</si>
</sst>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#,##0.0_р_."/>
    <numFmt numFmtId="180" formatCode="#,##0.0"/>
    <numFmt numFmtId="181" formatCode="#,##0.0&quot;р.&quot;"/>
    <numFmt numFmtId="182" formatCode="0.0000"/>
    <numFmt numFmtId="183" formatCode="#,##0.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55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0" tint="-0.24997000396251678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48" fillId="0" borderId="0" xfId="0" applyNumberFormat="1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79" fontId="50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2" fillId="0" borderId="24" xfId="0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80" fontId="50" fillId="0" borderId="12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181" fontId="5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" fillId="0" borderId="31" xfId="0" applyNumberFormat="1" applyFont="1" applyFill="1" applyBorder="1" applyAlignment="1">
      <alignment horizontal="center" vertical="center" wrapText="1"/>
    </xf>
    <xf numFmtId="179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182" fontId="2" fillId="0" borderId="33" xfId="0" applyNumberFormat="1" applyFont="1" applyFill="1" applyBorder="1" applyAlignment="1">
      <alignment horizontal="center" vertical="center" wrapText="1"/>
    </xf>
    <xf numFmtId="178" fontId="2" fillId="0" borderId="33" xfId="0" applyNumberFormat="1" applyFont="1" applyFill="1" applyBorder="1" applyAlignment="1">
      <alignment horizontal="center" vertical="center" wrapText="1"/>
    </xf>
    <xf numFmtId="181" fontId="2" fillId="0" borderId="33" xfId="0" applyNumberFormat="1" applyFont="1" applyFill="1" applyBorder="1" applyAlignment="1">
      <alignment horizontal="center" vertical="center" wrapText="1"/>
    </xf>
    <xf numFmtId="179" fontId="2" fillId="33" borderId="15" xfId="0" applyNumberFormat="1" applyFont="1" applyFill="1" applyBorder="1" applyAlignment="1">
      <alignment horizontal="center" vertical="center" wrapText="1"/>
    </xf>
    <xf numFmtId="179" fontId="2" fillId="33" borderId="32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2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179" fontId="2" fillId="0" borderId="42" xfId="0" applyNumberFormat="1" applyFont="1" applyFill="1" applyBorder="1" applyAlignment="1">
      <alignment horizontal="center" vertical="center" wrapText="1"/>
    </xf>
    <xf numFmtId="179" fontId="2" fillId="0" borderId="43" xfId="0" applyNumberFormat="1" applyFont="1" applyFill="1" applyBorder="1" applyAlignment="1">
      <alignment horizontal="center" vertical="center" wrapText="1"/>
    </xf>
    <xf numFmtId="179" fontId="2" fillId="0" borderId="41" xfId="0" applyNumberFormat="1" applyFont="1" applyFill="1" applyBorder="1" applyAlignment="1">
      <alignment horizontal="center" vertical="center" wrapText="1"/>
    </xf>
    <xf numFmtId="180" fontId="2" fillId="0" borderId="45" xfId="0" applyNumberFormat="1" applyFont="1" applyFill="1" applyBorder="1" applyAlignment="1">
      <alignment horizontal="center" vertical="center" wrapText="1"/>
    </xf>
    <xf numFmtId="180" fontId="2" fillId="0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179" fontId="2" fillId="0" borderId="4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79" fontId="2" fillId="34" borderId="10" xfId="0" applyNumberFormat="1" applyFont="1" applyFill="1" applyBorder="1" applyAlignment="1">
      <alignment horizontal="center" vertical="center" wrapText="1"/>
    </xf>
    <xf numFmtId="179" fontId="2" fillId="34" borderId="22" xfId="0" applyNumberFormat="1" applyFont="1" applyFill="1" applyBorder="1" applyAlignment="1">
      <alignment horizontal="center" vertical="center" wrapText="1"/>
    </xf>
    <xf numFmtId="179" fontId="2" fillId="34" borderId="4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/>
    </xf>
    <xf numFmtId="179" fontId="2" fillId="35" borderId="42" xfId="0" applyNumberFormat="1" applyFont="1" applyFill="1" applyBorder="1" applyAlignment="1">
      <alignment horizontal="center" vertical="center" wrapText="1"/>
    </xf>
    <xf numFmtId="180" fontId="9" fillId="35" borderId="0" xfId="0" applyNumberFormat="1" applyFont="1" applyFill="1" applyBorder="1" applyAlignment="1">
      <alignment horizontal="center" vertical="center"/>
    </xf>
    <xf numFmtId="179" fontId="2" fillId="36" borderId="10" xfId="0" applyNumberFormat="1" applyFont="1" applyFill="1" applyBorder="1" applyAlignment="1">
      <alignment horizontal="center" vertical="center" wrapText="1"/>
    </xf>
    <xf numFmtId="179" fontId="2" fillId="36" borderId="23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top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21" xfId="0" applyNumberFormat="1" applyFont="1" applyFill="1" applyBorder="1" applyAlignment="1">
      <alignment horizontal="center" vertical="center" textRotation="90" wrapText="1"/>
    </xf>
    <xf numFmtId="49" fontId="2" fillId="0" borderId="37" xfId="0" applyNumberFormat="1" applyFont="1" applyFill="1" applyBorder="1" applyAlignment="1">
      <alignment horizontal="center" vertical="center" textRotation="90" wrapText="1"/>
    </xf>
    <xf numFmtId="49" fontId="2" fillId="0" borderId="5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58" xfId="0" applyBorder="1" applyAlignment="1">
      <alignment horizontal="center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/>
    </xf>
    <xf numFmtId="0" fontId="50" fillId="0" borderId="59" xfId="0" applyFont="1" applyBorder="1" applyAlignment="1">
      <alignment horizontal="center" vertical="center" textRotation="90" wrapText="1"/>
    </xf>
    <xf numFmtId="0" fontId="50" fillId="0" borderId="60" xfId="0" applyFont="1" applyBorder="1" applyAlignment="1">
      <alignment horizontal="center" vertical="center" textRotation="90" wrapText="1"/>
    </xf>
    <xf numFmtId="0" fontId="50" fillId="0" borderId="6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istration\&#1059;&#1087;&#1088;&#1072;&#1074;&#1083;&#1077;&#1085;&#1080;&#1077;%20&#1086;&#1088;&#1075;&#1072;&#1085;.%20&#1084;&#1091;&#1085;.%20&#1089;&#1083;&#1091;&#1078;&#1073;&#1099;\&#1054;&#1088;&#1075;.&#1086;&#1090;&#1076;&#1077;&#1083;\&#1056;&#1099;&#1095;&#1082;&#1086;&#1074;\&#1052;&#1091;&#1085;&#1080;&#1094;&#1080;&#1087;&#1072;&#1083;&#1100;&#1085;&#1072;&#1103;%20&#1087;&#1088;&#1086;&#1075;&#1088;&#1072;&#1084;&#1084;&#1072;\&#1055;&#1088;&#1086;&#1075;&#1088;&#1072;&#1084;&#1084;&#1072;\&#1052;&#1059;&#1057;_16-21\&#1050;%20&#1089;&#1077;&#1089;&#1089;&#1080;&#1080;%20201612%2094\v2\&#1052;&#1059;&#1057;16-21%20&#1055;&#1088;&#1080;&#1083;&#1086;&#1078;&#1077;&#1085;&#1080;&#1077;%204%20&#1089;&#1077;&#1089;&#1089;&#1080;&#1103;%20&#1087;&#1088;&#1086;&#1077;&#1082;&#1090;%20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Расчет для паспорта"/>
      <sheetName val="Таблицы"/>
    </sheetNames>
    <sheetDataSet>
      <sheetData sheetId="1">
        <row r="20">
          <cell r="B20">
            <v>1.032</v>
          </cell>
        </row>
        <row r="21">
          <cell r="B21">
            <v>1.028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151"/>
  <sheetViews>
    <sheetView tabSelected="1" zoomScale="55" zoomScaleNormal="55" workbookViewId="0" topLeftCell="E1">
      <selection activeCell="A4" sqref="A4:Q4"/>
    </sheetView>
  </sheetViews>
  <sheetFormatPr defaultColWidth="9.140625" defaultRowHeight="15"/>
  <cols>
    <col min="1" max="4" width="3.28125" style="8" customWidth="1"/>
    <col min="5" max="6" width="4.28125" style="8" customWidth="1"/>
    <col min="7" max="7" width="5.00390625" style="8" customWidth="1"/>
    <col min="8" max="8" width="67.00390625" style="8" customWidth="1"/>
    <col min="9" max="9" width="10.421875" style="8" customWidth="1"/>
    <col min="10" max="15" width="13.8515625" style="8" customWidth="1"/>
    <col min="16" max="16" width="14.7109375" style="8" customWidth="1"/>
    <col min="17" max="17" width="9.140625" style="8" customWidth="1"/>
    <col min="18" max="31" width="14.28125" style="8" hidden="1" customWidth="1"/>
    <col min="32" max="32" width="3.8515625" style="8" hidden="1" customWidth="1"/>
    <col min="33" max="33" width="9.140625" style="8" customWidth="1"/>
    <col min="34" max="16384" width="9.140625" style="8" customWidth="1"/>
  </cols>
  <sheetData>
    <row r="1" spans="10:19" ht="97.5" customHeight="1">
      <c r="J1" s="130" t="s">
        <v>179</v>
      </c>
      <c r="K1" s="130"/>
      <c r="L1" s="130"/>
      <c r="M1" s="130"/>
      <c r="N1" s="130"/>
      <c r="O1" s="130"/>
      <c r="P1" s="130"/>
      <c r="Q1" s="130"/>
      <c r="R1" s="57"/>
      <c r="S1" s="57"/>
    </row>
    <row r="2" spans="1:19" ht="34.5" customHeight="1">
      <c r="A2" s="143" t="s">
        <v>158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58"/>
      <c r="S2" s="58"/>
    </row>
    <row r="3" spans="1:19" ht="40.5" customHeight="1">
      <c r="A3" s="144" t="s">
        <v>174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58"/>
      <c r="S3" s="58"/>
    </row>
    <row r="4" spans="1:20" ht="60.75" customHeight="1" thickBot="1">
      <c r="A4" s="145" t="s">
        <v>176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6">
        <f>R5-J9</f>
        <v>-4263.1</v>
      </c>
      <c r="S4" s="116">
        <f>S5-K9</f>
        <v>0</v>
      </c>
      <c r="T4" s="116">
        <f>T5-L9</f>
        <v>0</v>
      </c>
    </row>
    <row r="5" spans="1:20" ht="93" customHeight="1" thickBot="1">
      <c r="A5" s="147" t="s">
        <v>118</v>
      </c>
      <c r="B5" s="148"/>
      <c r="C5" s="148"/>
      <c r="D5" s="148"/>
      <c r="E5" s="148"/>
      <c r="F5" s="148"/>
      <c r="G5" s="141" t="s">
        <v>71</v>
      </c>
      <c r="H5" s="135" t="s">
        <v>22</v>
      </c>
      <c r="I5" s="138" t="s">
        <v>23</v>
      </c>
      <c r="J5" s="149" t="s">
        <v>129</v>
      </c>
      <c r="K5" s="150"/>
      <c r="L5" s="150"/>
      <c r="M5" s="150"/>
      <c r="N5" s="150"/>
      <c r="O5" s="150"/>
      <c r="P5" s="131" t="s">
        <v>26</v>
      </c>
      <c r="Q5" s="132"/>
      <c r="R5" s="115">
        <v>293579.8</v>
      </c>
      <c r="S5" s="115">
        <v>232154.6</v>
      </c>
      <c r="T5" s="115">
        <v>224276.8</v>
      </c>
    </row>
    <row r="6" spans="1:32" ht="36" customHeight="1">
      <c r="A6" s="153" t="s">
        <v>20</v>
      </c>
      <c r="B6" s="124" t="s">
        <v>30</v>
      </c>
      <c r="C6" s="124" t="s">
        <v>21</v>
      </c>
      <c r="D6" s="124" t="s">
        <v>31</v>
      </c>
      <c r="E6" s="126" t="s">
        <v>122</v>
      </c>
      <c r="F6" s="127"/>
      <c r="G6" s="142"/>
      <c r="H6" s="136"/>
      <c r="I6" s="139"/>
      <c r="J6" s="151"/>
      <c r="K6" s="152"/>
      <c r="L6" s="152"/>
      <c r="M6" s="152"/>
      <c r="N6" s="152"/>
      <c r="O6" s="152"/>
      <c r="P6" s="133"/>
      <c r="Q6" s="134"/>
      <c r="R6" s="119" t="s">
        <v>162</v>
      </c>
      <c r="S6" s="120"/>
      <c r="T6" s="120"/>
      <c r="U6" s="120"/>
      <c r="V6" s="120"/>
      <c r="W6" s="120"/>
      <c r="X6" s="120"/>
      <c r="Y6" s="121" t="s">
        <v>161</v>
      </c>
      <c r="Z6" s="122"/>
      <c r="AA6" s="122"/>
      <c r="AB6" s="122"/>
      <c r="AC6" s="122"/>
      <c r="AD6" s="122"/>
      <c r="AE6" s="123"/>
      <c r="AF6" s="71" t="s">
        <v>172</v>
      </c>
    </row>
    <row r="7" spans="1:32" ht="146.25" customHeight="1" thickBot="1">
      <c r="A7" s="154"/>
      <c r="B7" s="125"/>
      <c r="C7" s="125"/>
      <c r="D7" s="125"/>
      <c r="E7" s="128"/>
      <c r="F7" s="129"/>
      <c r="G7" s="142"/>
      <c r="H7" s="137"/>
      <c r="I7" s="140"/>
      <c r="J7" s="110">
        <v>2016</v>
      </c>
      <c r="K7" s="28">
        <v>2017</v>
      </c>
      <c r="L7" s="28">
        <v>2018</v>
      </c>
      <c r="M7" s="28">
        <v>2019</v>
      </c>
      <c r="N7" s="28">
        <v>2020</v>
      </c>
      <c r="O7" s="35">
        <v>2021</v>
      </c>
      <c r="P7" s="40" t="s">
        <v>24</v>
      </c>
      <c r="Q7" s="41" t="s">
        <v>25</v>
      </c>
      <c r="R7" s="35">
        <v>2016</v>
      </c>
      <c r="S7" s="35">
        <v>2017</v>
      </c>
      <c r="T7" s="35">
        <v>2018</v>
      </c>
      <c r="U7" s="35">
        <v>2019</v>
      </c>
      <c r="V7" s="35">
        <v>2020</v>
      </c>
      <c r="W7" s="35">
        <v>2021</v>
      </c>
      <c r="X7" s="35" t="s">
        <v>164</v>
      </c>
      <c r="Y7" s="73">
        <v>2016</v>
      </c>
      <c r="Z7" s="35">
        <v>2017</v>
      </c>
      <c r="AA7" s="35">
        <v>2018</v>
      </c>
      <c r="AB7" s="35">
        <v>2019</v>
      </c>
      <c r="AC7" s="35">
        <v>2020</v>
      </c>
      <c r="AD7" s="35">
        <v>2021</v>
      </c>
      <c r="AE7" s="23" t="s">
        <v>163</v>
      </c>
      <c r="AF7" s="72"/>
    </row>
    <row r="8" spans="1:32" ht="16.5" thickBot="1">
      <c r="A8" s="87">
        <v>1</v>
      </c>
      <c r="B8" s="88">
        <v>2</v>
      </c>
      <c r="C8" s="88">
        <v>3</v>
      </c>
      <c r="D8" s="89">
        <v>4</v>
      </c>
      <c r="E8" s="87">
        <v>5</v>
      </c>
      <c r="F8" s="90">
        <v>6</v>
      </c>
      <c r="G8" s="91">
        <v>7</v>
      </c>
      <c r="H8" s="88">
        <v>8</v>
      </c>
      <c r="I8" s="88">
        <v>9</v>
      </c>
      <c r="J8" s="88">
        <v>10</v>
      </c>
      <c r="K8" s="88">
        <v>11</v>
      </c>
      <c r="L8" s="88">
        <v>12</v>
      </c>
      <c r="M8" s="88">
        <v>13</v>
      </c>
      <c r="N8" s="88">
        <v>14</v>
      </c>
      <c r="O8" s="89">
        <v>15</v>
      </c>
      <c r="P8" s="87">
        <v>16</v>
      </c>
      <c r="Q8" s="90">
        <v>17</v>
      </c>
      <c r="R8" s="92"/>
      <c r="S8" s="84"/>
      <c r="T8" s="93"/>
      <c r="U8" s="93"/>
      <c r="V8" s="93"/>
      <c r="W8" s="93"/>
      <c r="X8" s="94"/>
      <c r="Y8" s="95"/>
      <c r="Z8" s="93"/>
      <c r="AA8" s="93"/>
      <c r="AB8" s="93"/>
      <c r="AC8" s="93"/>
      <c r="AD8" s="93"/>
      <c r="AE8" s="96"/>
      <c r="AF8" s="72"/>
    </row>
    <row r="9" spans="1:32" ht="32.25" thickBot="1">
      <c r="A9" s="97" t="s">
        <v>119</v>
      </c>
      <c r="B9" s="98">
        <v>0</v>
      </c>
      <c r="C9" s="98">
        <v>0</v>
      </c>
      <c r="D9" s="99">
        <v>0</v>
      </c>
      <c r="E9" s="97">
        <v>0</v>
      </c>
      <c r="F9" s="100">
        <v>0</v>
      </c>
      <c r="G9" s="101"/>
      <c r="H9" s="102" t="s">
        <v>130</v>
      </c>
      <c r="I9" s="98" t="s">
        <v>2</v>
      </c>
      <c r="J9" s="113">
        <f aca="true" t="shared" si="0" ref="J9:O9">J18+J127</f>
        <v>297842.9</v>
      </c>
      <c r="K9" s="113">
        <f t="shared" si="0"/>
        <v>232154.6</v>
      </c>
      <c r="L9" s="113">
        <f t="shared" si="0"/>
        <v>224276.8</v>
      </c>
      <c r="M9" s="103">
        <f t="shared" si="0"/>
        <v>225089.5</v>
      </c>
      <c r="N9" s="103">
        <f t="shared" si="0"/>
        <v>232292.4</v>
      </c>
      <c r="O9" s="104">
        <f t="shared" si="0"/>
        <v>238796.6</v>
      </c>
      <c r="P9" s="105">
        <f>SUM(J9:O9)</f>
        <v>1450452.8</v>
      </c>
      <c r="Q9" s="100">
        <v>2021</v>
      </c>
      <c r="R9" s="106">
        <f aca="true" t="shared" si="1" ref="R9:W9">J9-Y9</f>
        <v>4263.1</v>
      </c>
      <c r="S9" s="107">
        <f t="shared" si="1"/>
        <v>0</v>
      </c>
      <c r="T9" s="107">
        <f t="shared" si="1"/>
        <v>0</v>
      </c>
      <c r="U9" s="107">
        <f t="shared" si="1"/>
        <v>0</v>
      </c>
      <c r="V9" s="107">
        <f t="shared" si="1"/>
        <v>0</v>
      </c>
      <c r="W9" s="107">
        <f t="shared" si="1"/>
        <v>0</v>
      </c>
      <c r="X9" s="108">
        <f>P9-AE9</f>
        <v>4263.1</v>
      </c>
      <c r="Y9" s="105">
        <v>293579.8</v>
      </c>
      <c r="Z9" s="103">
        <v>232154.6</v>
      </c>
      <c r="AA9" s="103">
        <v>224276.8</v>
      </c>
      <c r="AB9" s="103">
        <v>225089.5</v>
      </c>
      <c r="AC9" s="103">
        <v>232292.4</v>
      </c>
      <c r="AD9" s="104">
        <v>238796.6</v>
      </c>
      <c r="AE9" s="109">
        <v>1446189.7</v>
      </c>
      <c r="AF9" s="71" t="s">
        <v>173</v>
      </c>
    </row>
    <row r="10" spans="1:32" ht="16.5" thickBot="1">
      <c r="A10" s="26" t="s">
        <v>119</v>
      </c>
      <c r="B10" s="29">
        <v>0</v>
      </c>
      <c r="C10" s="29">
        <v>0</v>
      </c>
      <c r="D10" s="30">
        <v>0</v>
      </c>
      <c r="E10" s="26">
        <v>0</v>
      </c>
      <c r="F10" s="27">
        <v>0</v>
      </c>
      <c r="G10" s="18">
        <v>3</v>
      </c>
      <c r="H10" s="6" t="s">
        <v>86</v>
      </c>
      <c r="I10" s="1" t="s">
        <v>2</v>
      </c>
      <c r="J10" s="4">
        <f aca="true" t="shared" si="2" ref="J10:O11">J19+J124</f>
        <v>279162.6</v>
      </c>
      <c r="K10" s="4">
        <f t="shared" si="2"/>
        <v>232154.6</v>
      </c>
      <c r="L10" s="4">
        <f t="shared" si="2"/>
        <v>224276.8</v>
      </c>
      <c r="M10" s="4">
        <f t="shared" si="2"/>
        <v>225009.2</v>
      </c>
      <c r="N10" s="4">
        <f t="shared" si="2"/>
        <v>232209.5</v>
      </c>
      <c r="O10" s="37">
        <f t="shared" si="2"/>
        <v>238711.4</v>
      </c>
      <c r="P10" s="42">
        <f>SUM(J10:O10)</f>
        <v>1431524.1</v>
      </c>
      <c r="Q10" s="27">
        <v>2021</v>
      </c>
      <c r="R10" s="106">
        <f aca="true" t="shared" si="3" ref="R10:R68">J10-Y10</f>
        <v>4263.1</v>
      </c>
      <c r="S10" s="107">
        <f aca="true" t="shared" si="4" ref="S10:S68">K10-Z10</f>
        <v>0</v>
      </c>
      <c r="T10" s="107">
        <f aca="true" t="shared" si="5" ref="T10:T68">L10-AA10</f>
        <v>0</v>
      </c>
      <c r="U10" s="107">
        <f aca="true" t="shared" si="6" ref="U10:U68">M10-AB10</f>
        <v>0</v>
      </c>
      <c r="V10" s="107">
        <f aca="true" t="shared" si="7" ref="V10:V68">N10-AC10</f>
        <v>0</v>
      </c>
      <c r="W10" s="107">
        <f aca="true" t="shared" si="8" ref="W10:W68">O10-AD10</f>
        <v>0</v>
      </c>
      <c r="X10" s="108">
        <f aca="true" t="shared" si="9" ref="X10:X68">P10-AE10</f>
        <v>4263.1</v>
      </c>
      <c r="Y10" s="43">
        <v>274899.5</v>
      </c>
      <c r="Z10" s="4">
        <v>232154.6</v>
      </c>
      <c r="AA10" s="4">
        <v>224276.8</v>
      </c>
      <c r="AB10" s="4">
        <v>225009.2</v>
      </c>
      <c r="AC10" s="4">
        <v>232209.5</v>
      </c>
      <c r="AD10" s="37">
        <v>238711.4</v>
      </c>
      <c r="AE10" s="74">
        <v>1427261</v>
      </c>
      <c r="AF10" s="71"/>
    </row>
    <row r="11" spans="1:32" ht="16.5" thickBot="1">
      <c r="A11" s="26" t="s">
        <v>119</v>
      </c>
      <c r="B11" s="29">
        <v>0</v>
      </c>
      <c r="C11" s="29">
        <v>0</v>
      </c>
      <c r="D11" s="30">
        <v>0</v>
      </c>
      <c r="E11" s="26">
        <v>0</v>
      </c>
      <c r="F11" s="27">
        <v>0</v>
      </c>
      <c r="G11" s="18">
        <v>2</v>
      </c>
      <c r="H11" s="6" t="s">
        <v>87</v>
      </c>
      <c r="I11" s="1" t="s">
        <v>2</v>
      </c>
      <c r="J11" s="4">
        <f t="shared" si="2"/>
        <v>18126.5</v>
      </c>
      <c r="K11" s="4">
        <f t="shared" si="2"/>
        <v>0</v>
      </c>
      <c r="L11" s="4">
        <f t="shared" si="2"/>
        <v>0</v>
      </c>
      <c r="M11" s="4">
        <f t="shared" si="2"/>
        <v>80.3</v>
      </c>
      <c r="N11" s="4">
        <f t="shared" si="2"/>
        <v>82.9</v>
      </c>
      <c r="O11" s="37">
        <f t="shared" si="2"/>
        <v>85.2</v>
      </c>
      <c r="P11" s="42">
        <f>SUM(J11:O11)</f>
        <v>18374.9</v>
      </c>
      <c r="Q11" s="27">
        <v>2021</v>
      </c>
      <c r="R11" s="106">
        <f t="shared" si="3"/>
        <v>0</v>
      </c>
      <c r="S11" s="107">
        <f t="shared" si="4"/>
        <v>0</v>
      </c>
      <c r="T11" s="107">
        <f t="shared" si="5"/>
        <v>0</v>
      </c>
      <c r="U11" s="107">
        <f t="shared" si="6"/>
        <v>0</v>
      </c>
      <c r="V11" s="107">
        <f t="shared" si="7"/>
        <v>0</v>
      </c>
      <c r="W11" s="107">
        <f t="shared" si="8"/>
        <v>0</v>
      </c>
      <c r="X11" s="108">
        <f t="shared" si="9"/>
        <v>0</v>
      </c>
      <c r="Y11" s="43">
        <v>18126.5</v>
      </c>
      <c r="Z11" s="4">
        <v>0</v>
      </c>
      <c r="AA11" s="4">
        <v>0</v>
      </c>
      <c r="AB11" s="4">
        <v>80.3</v>
      </c>
      <c r="AC11" s="4">
        <v>82.9</v>
      </c>
      <c r="AD11" s="37">
        <v>85.2</v>
      </c>
      <c r="AE11" s="74">
        <v>18374.9</v>
      </c>
      <c r="AF11" s="71"/>
    </row>
    <row r="12" spans="1:32" ht="16.5" thickBot="1">
      <c r="A12" s="26" t="s">
        <v>119</v>
      </c>
      <c r="B12" s="29">
        <v>0</v>
      </c>
      <c r="C12" s="29">
        <v>0</v>
      </c>
      <c r="D12" s="30">
        <v>0</v>
      </c>
      <c r="E12" s="26">
        <v>0</v>
      </c>
      <c r="F12" s="27">
        <v>0</v>
      </c>
      <c r="G12" s="18">
        <v>1</v>
      </c>
      <c r="H12" s="6" t="s">
        <v>91</v>
      </c>
      <c r="I12" s="1" t="s">
        <v>2</v>
      </c>
      <c r="J12" s="4">
        <f aca="true" t="shared" si="10" ref="J12:O12">J126</f>
        <v>553.8</v>
      </c>
      <c r="K12" s="4">
        <f t="shared" si="10"/>
        <v>0</v>
      </c>
      <c r="L12" s="4">
        <f t="shared" si="10"/>
        <v>0</v>
      </c>
      <c r="M12" s="4">
        <f t="shared" si="10"/>
        <v>0</v>
      </c>
      <c r="N12" s="4">
        <f t="shared" si="10"/>
        <v>0</v>
      </c>
      <c r="O12" s="37">
        <f t="shared" si="10"/>
        <v>0</v>
      </c>
      <c r="P12" s="42">
        <f>SUM(J12:O12)</f>
        <v>553.8</v>
      </c>
      <c r="Q12" s="27">
        <v>2021</v>
      </c>
      <c r="R12" s="106">
        <f t="shared" si="3"/>
        <v>0</v>
      </c>
      <c r="S12" s="107">
        <f t="shared" si="4"/>
        <v>0</v>
      </c>
      <c r="T12" s="107">
        <f t="shared" si="5"/>
        <v>0</v>
      </c>
      <c r="U12" s="107">
        <f t="shared" si="6"/>
        <v>0</v>
      </c>
      <c r="V12" s="107">
        <f t="shared" si="7"/>
        <v>0</v>
      </c>
      <c r="W12" s="107">
        <f t="shared" si="8"/>
        <v>0</v>
      </c>
      <c r="X12" s="108">
        <f t="shared" si="9"/>
        <v>0</v>
      </c>
      <c r="Y12" s="43">
        <v>553.8</v>
      </c>
      <c r="Z12" s="4">
        <v>0</v>
      </c>
      <c r="AA12" s="4">
        <v>0</v>
      </c>
      <c r="AB12" s="4">
        <v>0</v>
      </c>
      <c r="AC12" s="4">
        <v>0</v>
      </c>
      <c r="AD12" s="37">
        <v>0</v>
      </c>
      <c r="AE12" s="74">
        <v>553.8</v>
      </c>
      <c r="AF12" s="71"/>
    </row>
    <row r="13" spans="1:32" ht="32.25" thickBot="1">
      <c r="A13" s="19" t="s">
        <v>119</v>
      </c>
      <c r="B13" s="1">
        <v>1</v>
      </c>
      <c r="C13" s="1">
        <v>0</v>
      </c>
      <c r="D13" s="15">
        <v>0</v>
      </c>
      <c r="E13" s="19">
        <v>0</v>
      </c>
      <c r="F13" s="20">
        <v>0</v>
      </c>
      <c r="G13" s="18"/>
      <c r="H13" s="7" t="s">
        <v>43</v>
      </c>
      <c r="I13" s="1" t="s">
        <v>2</v>
      </c>
      <c r="J13" s="4">
        <f aca="true" t="shared" si="11" ref="J13:O13">J18+J127</f>
        <v>297842.9</v>
      </c>
      <c r="K13" s="4">
        <f t="shared" si="11"/>
        <v>232154.6</v>
      </c>
      <c r="L13" s="4">
        <f t="shared" si="11"/>
        <v>224276.8</v>
      </c>
      <c r="M13" s="4">
        <f t="shared" si="11"/>
        <v>225089.5</v>
      </c>
      <c r="N13" s="4">
        <f t="shared" si="11"/>
        <v>232292.4</v>
      </c>
      <c r="O13" s="37">
        <f t="shared" si="11"/>
        <v>238796.6</v>
      </c>
      <c r="P13" s="42">
        <f>SUM(J13:O13)</f>
        <v>1450452.8</v>
      </c>
      <c r="Q13" s="27">
        <v>2021</v>
      </c>
      <c r="R13" s="106">
        <f t="shared" si="3"/>
        <v>4263.1</v>
      </c>
      <c r="S13" s="107">
        <f t="shared" si="4"/>
        <v>0</v>
      </c>
      <c r="T13" s="107">
        <f t="shared" si="5"/>
        <v>0</v>
      </c>
      <c r="U13" s="107">
        <f t="shared" si="6"/>
        <v>0</v>
      </c>
      <c r="V13" s="107">
        <f t="shared" si="7"/>
        <v>0</v>
      </c>
      <c r="W13" s="107">
        <f t="shared" si="8"/>
        <v>0</v>
      </c>
      <c r="X13" s="108">
        <f t="shared" si="9"/>
        <v>4263.1</v>
      </c>
      <c r="Y13" s="43">
        <v>293579.8</v>
      </c>
      <c r="Z13" s="4">
        <v>232154.6</v>
      </c>
      <c r="AA13" s="4">
        <v>224276.8</v>
      </c>
      <c r="AB13" s="4">
        <v>225089.5</v>
      </c>
      <c r="AC13" s="4">
        <v>232292.4</v>
      </c>
      <c r="AD13" s="37">
        <v>238796.6</v>
      </c>
      <c r="AE13" s="74">
        <v>1446189.7</v>
      </c>
      <c r="AF13" s="71"/>
    </row>
    <row r="14" spans="1:32" ht="32.25" thickBot="1">
      <c r="A14" s="19" t="s">
        <v>119</v>
      </c>
      <c r="B14" s="1">
        <v>1</v>
      </c>
      <c r="C14" s="1">
        <v>0</v>
      </c>
      <c r="D14" s="15">
        <v>0</v>
      </c>
      <c r="E14" s="19">
        <v>0</v>
      </c>
      <c r="F14" s="20">
        <v>0</v>
      </c>
      <c r="G14" s="18"/>
      <c r="H14" s="2" t="s">
        <v>153</v>
      </c>
      <c r="I14" s="1" t="s">
        <v>0</v>
      </c>
      <c r="J14" s="1">
        <v>65</v>
      </c>
      <c r="K14" s="1">
        <v>65</v>
      </c>
      <c r="L14" s="1">
        <v>65</v>
      </c>
      <c r="M14" s="1">
        <v>65</v>
      </c>
      <c r="N14" s="1">
        <v>65</v>
      </c>
      <c r="O14" s="15">
        <v>70</v>
      </c>
      <c r="P14" s="19">
        <f>O14</f>
        <v>70</v>
      </c>
      <c r="Q14" s="27">
        <v>2021</v>
      </c>
      <c r="R14" s="106">
        <f t="shared" si="3"/>
        <v>0</v>
      </c>
      <c r="S14" s="107">
        <f t="shared" si="4"/>
        <v>0</v>
      </c>
      <c r="T14" s="107">
        <f t="shared" si="5"/>
        <v>0</v>
      </c>
      <c r="U14" s="107">
        <f t="shared" si="6"/>
        <v>0</v>
      </c>
      <c r="V14" s="107">
        <f t="shared" si="7"/>
        <v>0</v>
      </c>
      <c r="W14" s="107">
        <f t="shared" si="8"/>
        <v>0</v>
      </c>
      <c r="X14" s="108">
        <f t="shared" si="9"/>
        <v>0</v>
      </c>
      <c r="Y14" s="19">
        <v>65</v>
      </c>
      <c r="Z14" s="1">
        <v>65</v>
      </c>
      <c r="AA14" s="1">
        <v>65</v>
      </c>
      <c r="AB14" s="1">
        <v>65</v>
      </c>
      <c r="AC14" s="1">
        <v>65</v>
      </c>
      <c r="AD14" s="15">
        <v>70</v>
      </c>
      <c r="AE14" s="75">
        <v>70</v>
      </c>
      <c r="AF14" s="71"/>
    </row>
    <row r="15" spans="1:32" ht="32.25" thickBot="1">
      <c r="A15" s="19" t="s">
        <v>119</v>
      </c>
      <c r="B15" s="1">
        <v>1</v>
      </c>
      <c r="C15" s="1">
        <v>0</v>
      </c>
      <c r="D15" s="15">
        <v>0</v>
      </c>
      <c r="E15" s="19">
        <v>0</v>
      </c>
      <c r="F15" s="20">
        <v>0</v>
      </c>
      <c r="G15" s="18"/>
      <c r="H15" s="2" t="s">
        <v>154</v>
      </c>
      <c r="I15" s="1" t="s">
        <v>0</v>
      </c>
      <c r="J15" s="1">
        <v>60</v>
      </c>
      <c r="K15" s="1">
        <v>60</v>
      </c>
      <c r="L15" s="1">
        <v>60</v>
      </c>
      <c r="M15" s="1">
        <v>60</v>
      </c>
      <c r="N15" s="1">
        <v>60</v>
      </c>
      <c r="O15" s="15">
        <v>65</v>
      </c>
      <c r="P15" s="19">
        <f>O15</f>
        <v>65</v>
      </c>
      <c r="Q15" s="27">
        <v>2021</v>
      </c>
      <c r="R15" s="106">
        <f t="shared" si="3"/>
        <v>0</v>
      </c>
      <c r="S15" s="107">
        <f t="shared" si="4"/>
        <v>0</v>
      </c>
      <c r="T15" s="107">
        <f t="shared" si="5"/>
        <v>0</v>
      </c>
      <c r="U15" s="107">
        <f t="shared" si="6"/>
        <v>0</v>
      </c>
      <c r="V15" s="107">
        <f t="shared" si="7"/>
        <v>0</v>
      </c>
      <c r="W15" s="107">
        <f t="shared" si="8"/>
        <v>0</v>
      </c>
      <c r="X15" s="108">
        <f t="shared" si="9"/>
        <v>0</v>
      </c>
      <c r="Y15" s="19">
        <v>60</v>
      </c>
      <c r="Z15" s="1">
        <v>60</v>
      </c>
      <c r="AA15" s="1">
        <v>60</v>
      </c>
      <c r="AB15" s="1">
        <v>60</v>
      </c>
      <c r="AC15" s="1">
        <v>60</v>
      </c>
      <c r="AD15" s="15">
        <v>65</v>
      </c>
      <c r="AE15" s="75">
        <v>65</v>
      </c>
      <c r="AF15" s="71"/>
    </row>
    <row r="16" spans="1:32" ht="32.25" thickBot="1">
      <c r="A16" s="19" t="s">
        <v>119</v>
      </c>
      <c r="B16" s="1">
        <v>1</v>
      </c>
      <c r="C16" s="1">
        <v>0</v>
      </c>
      <c r="D16" s="15">
        <v>0</v>
      </c>
      <c r="E16" s="19">
        <v>0</v>
      </c>
      <c r="F16" s="20">
        <v>0</v>
      </c>
      <c r="G16" s="18"/>
      <c r="H16" s="2" t="s">
        <v>133</v>
      </c>
      <c r="I16" s="1" t="s">
        <v>0</v>
      </c>
      <c r="J16" s="1">
        <v>86</v>
      </c>
      <c r="K16" s="1">
        <v>86</v>
      </c>
      <c r="L16" s="1">
        <v>86</v>
      </c>
      <c r="M16" s="1">
        <v>86</v>
      </c>
      <c r="N16" s="1">
        <v>86</v>
      </c>
      <c r="O16" s="1">
        <v>88</v>
      </c>
      <c r="P16" s="19">
        <f>O16</f>
        <v>88</v>
      </c>
      <c r="Q16" s="27">
        <v>2021</v>
      </c>
      <c r="R16" s="106">
        <f t="shared" si="3"/>
        <v>0</v>
      </c>
      <c r="S16" s="107">
        <f t="shared" si="4"/>
        <v>0</v>
      </c>
      <c r="T16" s="107">
        <f t="shared" si="5"/>
        <v>0</v>
      </c>
      <c r="U16" s="107">
        <f t="shared" si="6"/>
        <v>0</v>
      </c>
      <c r="V16" s="107">
        <f t="shared" si="7"/>
        <v>0</v>
      </c>
      <c r="W16" s="107">
        <f t="shared" si="8"/>
        <v>0</v>
      </c>
      <c r="X16" s="108">
        <f t="shared" si="9"/>
        <v>0</v>
      </c>
      <c r="Y16" s="19">
        <v>86</v>
      </c>
      <c r="Z16" s="1">
        <v>86</v>
      </c>
      <c r="AA16" s="1">
        <v>86</v>
      </c>
      <c r="AB16" s="1">
        <v>86</v>
      </c>
      <c r="AC16" s="1">
        <v>86</v>
      </c>
      <c r="AD16" s="1">
        <v>88</v>
      </c>
      <c r="AE16" s="75">
        <v>88</v>
      </c>
      <c r="AF16" s="71"/>
    </row>
    <row r="17" spans="1:32" ht="48" thickBot="1">
      <c r="A17" s="19" t="s">
        <v>119</v>
      </c>
      <c r="B17" s="1">
        <v>1</v>
      </c>
      <c r="C17" s="1">
        <v>0</v>
      </c>
      <c r="D17" s="15">
        <v>0</v>
      </c>
      <c r="E17" s="19">
        <v>0</v>
      </c>
      <c r="F17" s="20">
        <v>0</v>
      </c>
      <c r="G17" s="18"/>
      <c r="H17" s="2" t="s">
        <v>149</v>
      </c>
      <c r="I17" s="1" t="s">
        <v>8</v>
      </c>
      <c r="J17" s="1">
        <v>2</v>
      </c>
      <c r="K17" s="1">
        <v>3</v>
      </c>
      <c r="L17" s="1">
        <v>3</v>
      </c>
      <c r="M17" s="1">
        <v>3</v>
      </c>
      <c r="N17" s="1">
        <v>3</v>
      </c>
      <c r="O17" s="15">
        <v>3</v>
      </c>
      <c r="P17" s="19">
        <f>O17</f>
        <v>3</v>
      </c>
      <c r="Q17" s="27">
        <v>2021</v>
      </c>
      <c r="R17" s="106">
        <f t="shared" si="3"/>
        <v>0</v>
      </c>
      <c r="S17" s="107">
        <f t="shared" si="4"/>
        <v>0</v>
      </c>
      <c r="T17" s="107">
        <f t="shared" si="5"/>
        <v>0</v>
      </c>
      <c r="U17" s="107">
        <f t="shared" si="6"/>
        <v>0</v>
      </c>
      <c r="V17" s="107">
        <f t="shared" si="7"/>
        <v>0</v>
      </c>
      <c r="W17" s="107">
        <f t="shared" si="8"/>
        <v>0</v>
      </c>
      <c r="X17" s="108">
        <f t="shared" si="9"/>
        <v>0</v>
      </c>
      <c r="Y17" s="19">
        <v>2</v>
      </c>
      <c r="Z17" s="1">
        <v>3</v>
      </c>
      <c r="AA17" s="1">
        <v>3</v>
      </c>
      <c r="AB17" s="1">
        <v>3</v>
      </c>
      <c r="AC17" s="1">
        <v>3</v>
      </c>
      <c r="AD17" s="15">
        <v>3</v>
      </c>
      <c r="AE17" s="75">
        <v>3</v>
      </c>
      <c r="AF17" s="71"/>
    </row>
    <row r="18" spans="1:32" ht="63.75" thickBot="1">
      <c r="A18" s="19" t="s">
        <v>119</v>
      </c>
      <c r="B18" s="1">
        <v>1</v>
      </c>
      <c r="C18" s="1">
        <v>1</v>
      </c>
      <c r="D18" s="15">
        <v>0</v>
      </c>
      <c r="E18" s="19">
        <v>0</v>
      </c>
      <c r="F18" s="20">
        <v>0</v>
      </c>
      <c r="G18" s="18"/>
      <c r="H18" s="6" t="s">
        <v>134</v>
      </c>
      <c r="I18" s="1" t="s">
        <v>2</v>
      </c>
      <c r="J18" s="4">
        <f aca="true" t="shared" si="12" ref="J18:O18">J21+J30+J40+J53+J62+J71+J80+J98</f>
        <v>11646.6</v>
      </c>
      <c r="K18" s="4">
        <f t="shared" si="12"/>
        <v>1700</v>
      </c>
      <c r="L18" s="4">
        <f t="shared" si="12"/>
        <v>1700</v>
      </c>
      <c r="M18" s="4">
        <f t="shared" si="12"/>
        <v>1841.5</v>
      </c>
      <c r="N18" s="4">
        <f t="shared" si="12"/>
        <v>1900.5</v>
      </c>
      <c r="O18" s="37">
        <f t="shared" si="12"/>
        <v>1953.7</v>
      </c>
      <c r="P18" s="43">
        <f aca="true" t="shared" si="13" ref="P18:P23">SUM(J18:O18)</f>
        <v>20742.3</v>
      </c>
      <c r="Q18" s="27">
        <v>2021</v>
      </c>
      <c r="R18" s="106">
        <f t="shared" si="3"/>
        <v>0</v>
      </c>
      <c r="S18" s="107">
        <f t="shared" si="4"/>
        <v>0</v>
      </c>
      <c r="T18" s="107">
        <f t="shared" si="5"/>
        <v>0</v>
      </c>
      <c r="U18" s="107">
        <f t="shared" si="6"/>
        <v>0</v>
      </c>
      <c r="V18" s="107">
        <f t="shared" si="7"/>
        <v>0</v>
      </c>
      <c r="W18" s="107">
        <f t="shared" si="8"/>
        <v>0</v>
      </c>
      <c r="X18" s="108">
        <f t="shared" si="9"/>
        <v>0</v>
      </c>
      <c r="Y18" s="43">
        <v>11646.6</v>
      </c>
      <c r="Z18" s="4">
        <v>1700</v>
      </c>
      <c r="AA18" s="4">
        <v>1700</v>
      </c>
      <c r="AB18" s="4">
        <v>1841.5</v>
      </c>
      <c r="AC18" s="4">
        <v>1900.5</v>
      </c>
      <c r="AD18" s="37">
        <v>1953.7</v>
      </c>
      <c r="AE18" s="76">
        <v>20742.3</v>
      </c>
      <c r="AF18" s="71" t="s">
        <v>173</v>
      </c>
    </row>
    <row r="19" spans="1:32" ht="16.5" thickBot="1">
      <c r="A19" s="19" t="s">
        <v>119</v>
      </c>
      <c r="B19" s="1">
        <v>1</v>
      </c>
      <c r="C19" s="1">
        <v>1</v>
      </c>
      <c r="D19" s="15">
        <v>0</v>
      </c>
      <c r="E19" s="19">
        <v>0</v>
      </c>
      <c r="F19" s="20">
        <v>0</v>
      </c>
      <c r="G19" s="18">
        <v>3</v>
      </c>
      <c r="H19" s="6" t="s">
        <v>86</v>
      </c>
      <c r="I19" s="1" t="s">
        <v>2</v>
      </c>
      <c r="J19" s="4">
        <f aca="true" t="shared" si="14" ref="J19:O20">J22+J31+J41+J54+J63+J72+J81+J99+J111</f>
        <v>11569.1</v>
      </c>
      <c r="K19" s="4">
        <f t="shared" si="14"/>
        <v>1700</v>
      </c>
      <c r="L19" s="4">
        <f t="shared" si="14"/>
        <v>1700</v>
      </c>
      <c r="M19" s="4">
        <f t="shared" si="14"/>
        <v>1761.2</v>
      </c>
      <c r="N19" s="4">
        <f t="shared" si="14"/>
        <v>1817.6</v>
      </c>
      <c r="O19" s="37">
        <f t="shared" si="14"/>
        <v>1868.5</v>
      </c>
      <c r="P19" s="42">
        <f t="shared" si="13"/>
        <v>20416.4</v>
      </c>
      <c r="Q19" s="27">
        <v>2021</v>
      </c>
      <c r="R19" s="106">
        <f t="shared" si="3"/>
        <v>0</v>
      </c>
      <c r="S19" s="107">
        <f t="shared" si="4"/>
        <v>0</v>
      </c>
      <c r="T19" s="107">
        <f t="shared" si="5"/>
        <v>0</v>
      </c>
      <c r="U19" s="107">
        <f t="shared" si="6"/>
        <v>0</v>
      </c>
      <c r="V19" s="107">
        <f t="shared" si="7"/>
        <v>0</v>
      </c>
      <c r="W19" s="107">
        <f t="shared" si="8"/>
        <v>0</v>
      </c>
      <c r="X19" s="108">
        <f t="shared" si="9"/>
        <v>0</v>
      </c>
      <c r="Y19" s="43">
        <v>11569.1</v>
      </c>
      <c r="Z19" s="4">
        <v>1700</v>
      </c>
      <c r="AA19" s="4">
        <v>1700</v>
      </c>
      <c r="AB19" s="4">
        <v>1761.2</v>
      </c>
      <c r="AC19" s="4">
        <v>1817.6</v>
      </c>
      <c r="AD19" s="37">
        <v>1868.5</v>
      </c>
      <c r="AE19" s="74">
        <v>20416.4</v>
      </c>
      <c r="AF19" s="71"/>
    </row>
    <row r="20" spans="1:32" ht="16.5" thickBot="1">
      <c r="A20" s="19" t="s">
        <v>119</v>
      </c>
      <c r="B20" s="1">
        <v>1</v>
      </c>
      <c r="C20" s="1">
        <v>1</v>
      </c>
      <c r="D20" s="15">
        <v>0</v>
      </c>
      <c r="E20" s="19">
        <v>0</v>
      </c>
      <c r="F20" s="20">
        <v>0</v>
      </c>
      <c r="G20" s="18">
        <v>2</v>
      </c>
      <c r="H20" s="6" t="s">
        <v>87</v>
      </c>
      <c r="I20" s="1" t="s">
        <v>2</v>
      </c>
      <c r="J20" s="4">
        <f t="shared" si="14"/>
        <v>77.5</v>
      </c>
      <c r="K20" s="4">
        <f t="shared" si="14"/>
        <v>0</v>
      </c>
      <c r="L20" s="4">
        <f t="shared" si="14"/>
        <v>0</v>
      </c>
      <c r="M20" s="4">
        <f t="shared" si="14"/>
        <v>80.3</v>
      </c>
      <c r="N20" s="4">
        <f t="shared" si="14"/>
        <v>82.9</v>
      </c>
      <c r="O20" s="37">
        <f t="shared" si="14"/>
        <v>85.2</v>
      </c>
      <c r="P20" s="42">
        <f t="shared" si="13"/>
        <v>325.9</v>
      </c>
      <c r="Q20" s="27">
        <v>2021</v>
      </c>
      <c r="R20" s="106">
        <f t="shared" si="3"/>
        <v>0</v>
      </c>
      <c r="S20" s="107">
        <f t="shared" si="4"/>
        <v>0</v>
      </c>
      <c r="T20" s="107">
        <f t="shared" si="5"/>
        <v>0</v>
      </c>
      <c r="U20" s="107">
        <f t="shared" si="6"/>
        <v>0</v>
      </c>
      <c r="V20" s="107">
        <f t="shared" si="7"/>
        <v>0</v>
      </c>
      <c r="W20" s="107">
        <f t="shared" si="8"/>
        <v>0</v>
      </c>
      <c r="X20" s="108">
        <f t="shared" si="9"/>
        <v>0</v>
      </c>
      <c r="Y20" s="43">
        <v>77.5</v>
      </c>
      <c r="Z20" s="4">
        <v>0</v>
      </c>
      <c r="AA20" s="4">
        <v>0</v>
      </c>
      <c r="AB20" s="4">
        <v>80.3</v>
      </c>
      <c r="AC20" s="4">
        <v>82.9</v>
      </c>
      <c r="AD20" s="37">
        <v>85.2</v>
      </c>
      <c r="AE20" s="74">
        <v>325.9</v>
      </c>
      <c r="AF20" s="71"/>
    </row>
    <row r="21" spans="1:32" ht="16.5" thickBot="1">
      <c r="A21" s="19" t="s">
        <v>119</v>
      </c>
      <c r="B21" s="1">
        <v>1</v>
      </c>
      <c r="C21" s="1">
        <v>1</v>
      </c>
      <c r="D21" s="15">
        <v>1</v>
      </c>
      <c r="E21" s="19">
        <v>0</v>
      </c>
      <c r="F21" s="20">
        <v>0</v>
      </c>
      <c r="G21" s="18"/>
      <c r="H21" s="6" t="s">
        <v>79</v>
      </c>
      <c r="I21" s="1" t="s">
        <v>2</v>
      </c>
      <c r="J21" s="4">
        <f aca="true" t="shared" si="15" ref="J21:O21">J26</f>
        <v>300</v>
      </c>
      <c r="K21" s="4">
        <f t="shared" si="15"/>
        <v>500</v>
      </c>
      <c r="L21" s="4">
        <f t="shared" si="15"/>
        <v>500</v>
      </c>
      <c r="M21" s="4">
        <f t="shared" si="15"/>
        <v>518</v>
      </c>
      <c r="N21" s="4">
        <f t="shared" si="15"/>
        <v>534.6</v>
      </c>
      <c r="O21" s="37">
        <f t="shared" si="15"/>
        <v>549.6</v>
      </c>
      <c r="P21" s="43">
        <f t="shared" si="13"/>
        <v>2902.2</v>
      </c>
      <c r="Q21" s="27">
        <v>2021</v>
      </c>
      <c r="R21" s="106">
        <f t="shared" si="3"/>
        <v>0</v>
      </c>
      <c r="S21" s="107">
        <f t="shared" si="4"/>
        <v>0</v>
      </c>
      <c r="T21" s="107">
        <f t="shared" si="5"/>
        <v>0</v>
      </c>
      <c r="U21" s="107">
        <f t="shared" si="6"/>
        <v>0</v>
      </c>
      <c r="V21" s="107">
        <f t="shared" si="7"/>
        <v>0</v>
      </c>
      <c r="W21" s="107">
        <f t="shared" si="8"/>
        <v>0</v>
      </c>
      <c r="X21" s="108">
        <f t="shared" si="9"/>
        <v>0</v>
      </c>
      <c r="Y21" s="43">
        <v>300</v>
      </c>
      <c r="Z21" s="4">
        <v>500</v>
      </c>
      <c r="AA21" s="4">
        <v>500</v>
      </c>
      <c r="AB21" s="4">
        <v>518</v>
      </c>
      <c r="AC21" s="4">
        <v>534.6</v>
      </c>
      <c r="AD21" s="37">
        <v>549.6</v>
      </c>
      <c r="AE21" s="76">
        <v>2902.2</v>
      </c>
      <c r="AF21" s="71"/>
    </row>
    <row r="22" spans="1:32" ht="16.5" thickBot="1">
      <c r="A22" s="19" t="s">
        <v>119</v>
      </c>
      <c r="B22" s="1">
        <v>1</v>
      </c>
      <c r="C22" s="1">
        <v>1</v>
      </c>
      <c r="D22" s="15">
        <v>1</v>
      </c>
      <c r="E22" s="19">
        <v>0</v>
      </c>
      <c r="F22" s="20">
        <v>0</v>
      </c>
      <c r="G22" s="18">
        <v>3</v>
      </c>
      <c r="H22" s="6" t="s">
        <v>86</v>
      </c>
      <c r="I22" s="1" t="s">
        <v>2</v>
      </c>
      <c r="J22" s="4">
        <f aca="true" t="shared" si="16" ref="J22:O22">J26</f>
        <v>300</v>
      </c>
      <c r="K22" s="4">
        <f t="shared" si="16"/>
        <v>500</v>
      </c>
      <c r="L22" s="4">
        <f t="shared" si="16"/>
        <v>500</v>
      </c>
      <c r="M22" s="4">
        <f t="shared" si="16"/>
        <v>518</v>
      </c>
      <c r="N22" s="4">
        <f t="shared" si="16"/>
        <v>534.6</v>
      </c>
      <c r="O22" s="37">
        <f t="shared" si="16"/>
        <v>549.6</v>
      </c>
      <c r="P22" s="42">
        <f t="shared" si="13"/>
        <v>2902.2</v>
      </c>
      <c r="Q22" s="27">
        <v>2021</v>
      </c>
      <c r="R22" s="106">
        <f t="shared" si="3"/>
        <v>0</v>
      </c>
      <c r="S22" s="107">
        <f t="shared" si="4"/>
        <v>0</v>
      </c>
      <c r="T22" s="107">
        <f t="shared" si="5"/>
        <v>0</v>
      </c>
      <c r="U22" s="107">
        <f t="shared" si="6"/>
        <v>0</v>
      </c>
      <c r="V22" s="107">
        <f t="shared" si="7"/>
        <v>0</v>
      </c>
      <c r="W22" s="107">
        <f t="shared" si="8"/>
        <v>0</v>
      </c>
      <c r="X22" s="108">
        <f t="shared" si="9"/>
        <v>0</v>
      </c>
      <c r="Y22" s="43">
        <v>300</v>
      </c>
      <c r="Z22" s="4">
        <v>500</v>
      </c>
      <c r="AA22" s="4">
        <v>500</v>
      </c>
      <c r="AB22" s="4">
        <v>518</v>
      </c>
      <c r="AC22" s="4">
        <v>534.6</v>
      </c>
      <c r="AD22" s="37">
        <v>549.6</v>
      </c>
      <c r="AE22" s="74">
        <v>2902.2</v>
      </c>
      <c r="AF22" s="71"/>
    </row>
    <row r="23" spans="1:32" ht="16.5" thickBot="1">
      <c r="A23" s="19" t="s">
        <v>119</v>
      </c>
      <c r="B23" s="1">
        <v>1</v>
      </c>
      <c r="C23" s="1">
        <v>1</v>
      </c>
      <c r="D23" s="15">
        <v>1</v>
      </c>
      <c r="E23" s="19">
        <v>0</v>
      </c>
      <c r="F23" s="20">
        <v>0</v>
      </c>
      <c r="G23" s="18">
        <v>2</v>
      </c>
      <c r="H23" s="6" t="s">
        <v>87</v>
      </c>
      <c r="I23" s="1" t="s">
        <v>2</v>
      </c>
      <c r="J23" s="4"/>
      <c r="K23" s="4"/>
      <c r="L23" s="4"/>
      <c r="M23" s="4"/>
      <c r="N23" s="4"/>
      <c r="O23" s="37"/>
      <c r="P23" s="42">
        <f t="shared" si="13"/>
        <v>0</v>
      </c>
      <c r="Q23" s="27">
        <v>2021</v>
      </c>
      <c r="R23" s="106">
        <f t="shared" si="3"/>
        <v>0</v>
      </c>
      <c r="S23" s="107">
        <f t="shared" si="4"/>
        <v>0</v>
      </c>
      <c r="T23" s="107">
        <f t="shared" si="5"/>
        <v>0</v>
      </c>
      <c r="U23" s="107">
        <f t="shared" si="6"/>
        <v>0</v>
      </c>
      <c r="V23" s="107">
        <f t="shared" si="7"/>
        <v>0</v>
      </c>
      <c r="W23" s="107">
        <f t="shared" si="8"/>
        <v>0</v>
      </c>
      <c r="X23" s="108">
        <f t="shared" si="9"/>
        <v>0</v>
      </c>
      <c r="Y23" s="43"/>
      <c r="Z23" s="4"/>
      <c r="AA23" s="4"/>
      <c r="AB23" s="4"/>
      <c r="AC23" s="4"/>
      <c r="AD23" s="37"/>
      <c r="AE23" s="74">
        <v>0</v>
      </c>
      <c r="AF23" s="71"/>
    </row>
    <row r="24" spans="1:32" ht="32.25" thickBot="1">
      <c r="A24" s="19" t="s">
        <v>119</v>
      </c>
      <c r="B24" s="1">
        <v>1</v>
      </c>
      <c r="C24" s="1">
        <v>1</v>
      </c>
      <c r="D24" s="15">
        <v>1</v>
      </c>
      <c r="E24" s="19">
        <v>0</v>
      </c>
      <c r="F24" s="20">
        <v>0</v>
      </c>
      <c r="G24" s="18"/>
      <c r="H24" s="2" t="s">
        <v>135</v>
      </c>
      <c r="I24" s="1" t="s">
        <v>0</v>
      </c>
      <c r="J24" s="1">
        <v>94</v>
      </c>
      <c r="K24" s="1">
        <v>94</v>
      </c>
      <c r="L24" s="1">
        <v>94</v>
      </c>
      <c r="M24" s="1">
        <v>94</v>
      </c>
      <c r="N24" s="1">
        <v>94</v>
      </c>
      <c r="O24" s="1">
        <v>95</v>
      </c>
      <c r="P24" s="19">
        <f>O24</f>
        <v>95</v>
      </c>
      <c r="Q24" s="27">
        <v>2021</v>
      </c>
      <c r="R24" s="106">
        <f t="shared" si="3"/>
        <v>0</v>
      </c>
      <c r="S24" s="107">
        <f t="shared" si="4"/>
        <v>0</v>
      </c>
      <c r="T24" s="107">
        <f t="shared" si="5"/>
        <v>0</v>
      </c>
      <c r="U24" s="107">
        <f t="shared" si="6"/>
        <v>0</v>
      </c>
      <c r="V24" s="107">
        <f t="shared" si="7"/>
        <v>0</v>
      </c>
      <c r="W24" s="107">
        <f t="shared" si="8"/>
        <v>0</v>
      </c>
      <c r="X24" s="108">
        <f t="shared" si="9"/>
        <v>0</v>
      </c>
      <c r="Y24" s="19">
        <v>94</v>
      </c>
      <c r="Z24" s="1">
        <v>94</v>
      </c>
      <c r="AA24" s="1">
        <v>94</v>
      </c>
      <c r="AB24" s="1">
        <v>94</v>
      </c>
      <c r="AC24" s="1">
        <v>94</v>
      </c>
      <c r="AD24" s="1">
        <v>95</v>
      </c>
      <c r="AE24" s="75">
        <v>95</v>
      </c>
      <c r="AF24" s="71"/>
    </row>
    <row r="25" spans="1:32" ht="32.25" thickBot="1">
      <c r="A25" s="19" t="s">
        <v>119</v>
      </c>
      <c r="B25" s="1">
        <v>1</v>
      </c>
      <c r="C25" s="1">
        <v>1</v>
      </c>
      <c r="D25" s="15">
        <v>1</v>
      </c>
      <c r="E25" s="19">
        <v>0</v>
      </c>
      <c r="F25" s="20">
        <v>0</v>
      </c>
      <c r="G25" s="18"/>
      <c r="H25" s="2" t="s">
        <v>45</v>
      </c>
      <c r="I25" s="1" t="s">
        <v>0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5</v>
      </c>
      <c r="P25" s="19">
        <f>O25</f>
        <v>5</v>
      </c>
      <c r="Q25" s="27">
        <v>2021</v>
      </c>
      <c r="R25" s="106">
        <f t="shared" si="3"/>
        <v>0</v>
      </c>
      <c r="S25" s="107">
        <f t="shared" si="4"/>
        <v>0</v>
      </c>
      <c r="T25" s="107">
        <f t="shared" si="5"/>
        <v>0</v>
      </c>
      <c r="U25" s="107">
        <f t="shared" si="6"/>
        <v>0</v>
      </c>
      <c r="V25" s="107">
        <f t="shared" si="7"/>
        <v>0</v>
      </c>
      <c r="W25" s="107">
        <f t="shared" si="8"/>
        <v>0</v>
      </c>
      <c r="X25" s="108">
        <f t="shared" si="9"/>
        <v>0</v>
      </c>
      <c r="Y25" s="19">
        <v>4</v>
      </c>
      <c r="Z25" s="1">
        <v>4</v>
      </c>
      <c r="AA25" s="1">
        <v>4</v>
      </c>
      <c r="AB25" s="1">
        <v>4</v>
      </c>
      <c r="AC25" s="1">
        <v>4</v>
      </c>
      <c r="AD25" s="1">
        <v>5</v>
      </c>
      <c r="AE25" s="75">
        <v>5</v>
      </c>
      <c r="AF25" s="71"/>
    </row>
    <row r="26" spans="1:32" ht="48" thickBot="1">
      <c r="A26" s="19" t="s">
        <v>119</v>
      </c>
      <c r="B26" s="1">
        <v>1</v>
      </c>
      <c r="C26" s="1">
        <v>1</v>
      </c>
      <c r="D26" s="15">
        <v>1</v>
      </c>
      <c r="E26" s="19">
        <v>0</v>
      </c>
      <c r="F26" s="20">
        <v>1</v>
      </c>
      <c r="G26" s="18">
        <v>3</v>
      </c>
      <c r="H26" s="2" t="s">
        <v>150</v>
      </c>
      <c r="I26" s="1" t="s">
        <v>2</v>
      </c>
      <c r="J26" s="4">
        <v>300</v>
      </c>
      <c r="K26" s="4">
        <v>500</v>
      </c>
      <c r="L26" s="31">
        <f>K26*'Расчет для паспорта'!$B$18</f>
        <v>500</v>
      </c>
      <c r="M26" s="31">
        <f>L26*'Расчет для паспорта'!$B$19</f>
        <v>518</v>
      </c>
      <c r="N26" s="31">
        <f>M26*'Расчет для паспорта'!$B$20</f>
        <v>534.6</v>
      </c>
      <c r="O26" s="36">
        <f>N26*'Расчет для паспорта'!$B$21</f>
        <v>549.6</v>
      </c>
      <c r="P26" s="43">
        <f>SUM(J26:O26)</f>
        <v>2902.2</v>
      </c>
      <c r="Q26" s="27">
        <v>2021</v>
      </c>
      <c r="R26" s="106">
        <f t="shared" si="3"/>
        <v>0</v>
      </c>
      <c r="S26" s="107">
        <f t="shared" si="4"/>
        <v>0</v>
      </c>
      <c r="T26" s="107">
        <f t="shared" si="5"/>
        <v>0</v>
      </c>
      <c r="U26" s="107">
        <f t="shared" si="6"/>
        <v>0</v>
      </c>
      <c r="V26" s="107">
        <f t="shared" si="7"/>
        <v>0</v>
      </c>
      <c r="W26" s="107">
        <f t="shared" si="8"/>
        <v>0</v>
      </c>
      <c r="X26" s="108">
        <f t="shared" si="9"/>
        <v>0</v>
      </c>
      <c r="Y26" s="43">
        <v>300</v>
      </c>
      <c r="Z26" s="4">
        <v>500</v>
      </c>
      <c r="AA26" s="31">
        <v>500</v>
      </c>
      <c r="AB26" s="31">
        <v>518</v>
      </c>
      <c r="AC26" s="31">
        <v>534.6</v>
      </c>
      <c r="AD26" s="36">
        <v>549.6</v>
      </c>
      <c r="AE26" s="76">
        <v>2902.2</v>
      </c>
      <c r="AF26" s="71" t="s">
        <v>173</v>
      </c>
    </row>
    <row r="27" spans="1:32" ht="48" thickBot="1">
      <c r="A27" s="19" t="s">
        <v>119</v>
      </c>
      <c r="B27" s="1">
        <v>1</v>
      </c>
      <c r="C27" s="1">
        <v>1</v>
      </c>
      <c r="D27" s="15">
        <v>1</v>
      </c>
      <c r="E27" s="19">
        <v>0</v>
      </c>
      <c r="F27" s="20">
        <v>1</v>
      </c>
      <c r="G27" s="18"/>
      <c r="H27" s="2" t="s">
        <v>155</v>
      </c>
      <c r="I27" s="1" t="s">
        <v>1</v>
      </c>
      <c r="J27" s="1">
        <v>20</v>
      </c>
      <c r="K27" s="1">
        <v>20</v>
      </c>
      <c r="L27" s="1">
        <v>20</v>
      </c>
      <c r="M27" s="1">
        <v>22</v>
      </c>
      <c r="N27" s="1">
        <v>22</v>
      </c>
      <c r="O27" s="15">
        <v>25</v>
      </c>
      <c r="P27" s="43">
        <f>SUM(J27:O27)</f>
        <v>129</v>
      </c>
      <c r="Q27" s="27">
        <v>2021</v>
      </c>
      <c r="R27" s="106">
        <f t="shared" si="3"/>
        <v>0</v>
      </c>
      <c r="S27" s="107">
        <f t="shared" si="4"/>
        <v>0</v>
      </c>
      <c r="T27" s="107">
        <f t="shared" si="5"/>
        <v>0</v>
      </c>
      <c r="U27" s="107">
        <f t="shared" si="6"/>
        <v>0</v>
      </c>
      <c r="V27" s="107">
        <f t="shared" si="7"/>
        <v>0</v>
      </c>
      <c r="W27" s="107">
        <f t="shared" si="8"/>
        <v>0</v>
      </c>
      <c r="X27" s="108">
        <f t="shared" si="9"/>
        <v>0</v>
      </c>
      <c r="Y27" s="19">
        <v>20</v>
      </c>
      <c r="Z27" s="1">
        <v>20</v>
      </c>
      <c r="AA27" s="1">
        <v>20</v>
      </c>
      <c r="AB27" s="1">
        <v>22</v>
      </c>
      <c r="AC27" s="1">
        <v>22</v>
      </c>
      <c r="AD27" s="15">
        <v>25</v>
      </c>
      <c r="AE27" s="76">
        <v>129</v>
      </c>
      <c r="AF27" s="71"/>
    </row>
    <row r="28" spans="1:32" ht="63.75" thickBot="1">
      <c r="A28" s="19" t="s">
        <v>119</v>
      </c>
      <c r="B28" s="1">
        <v>1</v>
      </c>
      <c r="C28" s="1">
        <v>1</v>
      </c>
      <c r="D28" s="15">
        <v>1</v>
      </c>
      <c r="E28" s="19">
        <v>0</v>
      </c>
      <c r="F28" s="20">
        <v>2</v>
      </c>
      <c r="G28" s="18"/>
      <c r="H28" s="2" t="s">
        <v>44</v>
      </c>
      <c r="I28" s="1" t="s">
        <v>13</v>
      </c>
      <c r="J28" s="1" t="s">
        <v>5</v>
      </c>
      <c r="K28" s="1" t="s">
        <v>5</v>
      </c>
      <c r="L28" s="1" t="s">
        <v>5</v>
      </c>
      <c r="M28" s="1" t="s">
        <v>5</v>
      </c>
      <c r="N28" s="1" t="s">
        <v>5</v>
      </c>
      <c r="O28" s="15" t="s">
        <v>5</v>
      </c>
      <c r="P28" s="19" t="s">
        <v>5</v>
      </c>
      <c r="Q28" s="27">
        <v>2021</v>
      </c>
      <c r="R28" s="106"/>
      <c r="S28" s="107"/>
      <c r="T28" s="107"/>
      <c r="U28" s="107"/>
      <c r="V28" s="107"/>
      <c r="W28" s="107"/>
      <c r="X28" s="108"/>
      <c r="Y28" s="19" t="s">
        <v>5</v>
      </c>
      <c r="Z28" s="1" t="s">
        <v>5</v>
      </c>
      <c r="AA28" s="1" t="s">
        <v>5</v>
      </c>
      <c r="AB28" s="1" t="s">
        <v>5</v>
      </c>
      <c r="AC28" s="1" t="s">
        <v>5</v>
      </c>
      <c r="AD28" s="15" t="s">
        <v>5</v>
      </c>
      <c r="AE28" s="75" t="s">
        <v>5</v>
      </c>
      <c r="AF28" s="71" t="s">
        <v>175</v>
      </c>
    </row>
    <row r="29" spans="1:32" ht="48" thickBot="1">
      <c r="A29" s="19" t="s">
        <v>119</v>
      </c>
      <c r="B29" s="1">
        <v>1</v>
      </c>
      <c r="C29" s="1">
        <v>1</v>
      </c>
      <c r="D29" s="15">
        <v>1</v>
      </c>
      <c r="E29" s="19">
        <v>0</v>
      </c>
      <c r="F29" s="20">
        <v>2</v>
      </c>
      <c r="G29" s="18"/>
      <c r="H29" s="2" t="s">
        <v>3</v>
      </c>
      <c r="I29" s="1" t="s">
        <v>0</v>
      </c>
      <c r="J29" s="1">
        <v>100</v>
      </c>
      <c r="K29" s="1">
        <v>100</v>
      </c>
      <c r="L29" s="1">
        <v>100</v>
      </c>
      <c r="M29" s="1">
        <v>100</v>
      </c>
      <c r="N29" s="1">
        <v>100</v>
      </c>
      <c r="O29" s="15">
        <v>100</v>
      </c>
      <c r="P29" s="19">
        <f>O29</f>
        <v>100</v>
      </c>
      <c r="Q29" s="27">
        <v>2021</v>
      </c>
      <c r="R29" s="106">
        <f t="shared" si="3"/>
        <v>0</v>
      </c>
      <c r="S29" s="107">
        <f t="shared" si="4"/>
        <v>0</v>
      </c>
      <c r="T29" s="107">
        <f t="shared" si="5"/>
        <v>0</v>
      </c>
      <c r="U29" s="107">
        <f t="shared" si="6"/>
        <v>0</v>
      </c>
      <c r="V29" s="107">
        <f t="shared" si="7"/>
        <v>0</v>
      </c>
      <c r="W29" s="107">
        <f t="shared" si="8"/>
        <v>0</v>
      </c>
      <c r="X29" s="108">
        <f t="shared" si="9"/>
        <v>0</v>
      </c>
      <c r="Y29" s="19">
        <v>100</v>
      </c>
      <c r="Z29" s="1">
        <v>100</v>
      </c>
      <c r="AA29" s="1">
        <v>100</v>
      </c>
      <c r="AB29" s="1">
        <v>100</v>
      </c>
      <c r="AC29" s="1">
        <v>100</v>
      </c>
      <c r="AD29" s="15">
        <v>100</v>
      </c>
      <c r="AE29" s="75">
        <v>100</v>
      </c>
      <c r="AF29" s="71"/>
    </row>
    <row r="30" spans="1:32" ht="48" thickBot="1">
      <c r="A30" s="19" t="s">
        <v>119</v>
      </c>
      <c r="B30" s="1">
        <v>1</v>
      </c>
      <c r="C30" s="1">
        <v>1</v>
      </c>
      <c r="D30" s="15">
        <v>2</v>
      </c>
      <c r="E30" s="19">
        <v>0</v>
      </c>
      <c r="F30" s="20">
        <v>0</v>
      </c>
      <c r="G30" s="18"/>
      <c r="H30" s="6" t="s">
        <v>72</v>
      </c>
      <c r="I30" s="1" t="s">
        <v>2</v>
      </c>
      <c r="J30" s="4">
        <f aca="true" t="shared" si="17" ref="J30:O30">J35</f>
        <v>1550</v>
      </c>
      <c r="K30" s="4">
        <f t="shared" si="17"/>
        <v>1200</v>
      </c>
      <c r="L30" s="4">
        <f t="shared" si="17"/>
        <v>1200</v>
      </c>
      <c r="M30" s="4">
        <f t="shared" si="17"/>
        <v>1243.2</v>
      </c>
      <c r="N30" s="4">
        <f t="shared" si="17"/>
        <v>1283</v>
      </c>
      <c r="O30" s="37">
        <f t="shared" si="17"/>
        <v>1318.9</v>
      </c>
      <c r="P30" s="43">
        <f>SUM(J30:O30)</f>
        <v>7795.1</v>
      </c>
      <c r="Q30" s="27">
        <v>2021</v>
      </c>
      <c r="R30" s="106">
        <f t="shared" si="3"/>
        <v>0</v>
      </c>
      <c r="S30" s="107">
        <f t="shared" si="4"/>
        <v>0</v>
      </c>
      <c r="T30" s="107">
        <f t="shared" si="5"/>
        <v>0</v>
      </c>
      <c r="U30" s="107">
        <f t="shared" si="6"/>
        <v>0</v>
      </c>
      <c r="V30" s="107">
        <f t="shared" si="7"/>
        <v>0</v>
      </c>
      <c r="W30" s="107">
        <f t="shared" si="8"/>
        <v>0</v>
      </c>
      <c r="X30" s="108">
        <f t="shared" si="9"/>
        <v>0</v>
      </c>
      <c r="Y30" s="43">
        <v>1550</v>
      </c>
      <c r="Z30" s="4">
        <v>1200</v>
      </c>
      <c r="AA30" s="4">
        <v>1200</v>
      </c>
      <c r="AB30" s="4">
        <v>1243.2</v>
      </c>
      <c r="AC30" s="4">
        <v>1283</v>
      </c>
      <c r="AD30" s="37">
        <v>1318.9</v>
      </c>
      <c r="AE30" s="76">
        <v>7795.1</v>
      </c>
      <c r="AF30" s="71"/>
    </row>
    <row r="31" spans="1:32" ht="16.5" thickBot="1">
      <c r="A31" s="19" t="s">
        <v>119</v>
      </c>
      <c r="B31" s="1">
        <v>1</v>
      </c>
      <c r="C31" s="1">
        <v>1</v>
      </c>
      <c r="D31" s="15">
        <v>2</v>
      </c>
      <c r="E31" s="19">
        <v>0</v>
      </c>
      <c r="F31" s="20">
        <v>0</v>
      </c>
      <c r="G31" s="18">
        <v>3</v>
      </c>
      <c r="H31" s="6" t="s">
        <v>86</v>
      </c>
      <c r="I31" s="1" t="s">
        <v>2</v>
      </c>
      <c r="J31" s="4">
        <f aca="true" t="shared" si="18" ref="J31:O31">J35</f>
        <v>1550</v>
      </c>
      <c r="K31" s="4">
        <f t="shared" si="18"/>
        <v>1200</v>
      </c>
      <c r="L31" s="4">
        <f t="shared" si="18"/>
        <v>1200</v>
      </c>
      <c r="M31" s="4">
        <f t="shared" si="18"/>
        <v>1243.2</v>
      </c>
      <c r="N31" s="4">
        <f t="shared" si="18"/>
        <v>1283</v>
      </c>
      <c r="O31" s="37">
        <f t="shared" si="18"/>
        <v>1318.9</v>
      </c>
      <c r="P31" s="42">
        <f>SUM(J31:O31)</f>
        <v>7795.1</v>
      </c>
      <c r="Q31" s="27">
        <v>2021</v>
      </c>
      <c r="R31" s="106">
        <f t="shared" si="3"/>
        <v>0</v>
      </c>
      <c r="S31" s="107">
        <f t="shared" si="4"/>
        <v>0</v>
      </c>
      <c r="T31" s="107">
        <f t="shared" si="5"/>
        <v>0</v>
      </c>
      <c r="U31" s="107">
        <f t="shared" si="6"/>
        <v>0</v>
      </c>
      <c r="V31" s="107">
        <f t="shared" si="7"/>
        <v>0</v>
      </c>
      <c r="W31" s="107">
        <f t="shared" si="8"/>
        <v>0</v>
      </c>
      <c r="X31" s="108">
        <f t="shared" si="9"/>
        <v>0</v>
      </c>
      <c r="Y31" s="43">
        <v>1550</v>
      </c>
      <c r="Z31" s="4">
        <v>1200</v>
      </c>
      <c r="AA31" s="4">
        <v>1200</v>
      </c>
      <c r="AB31" s="4">
        <v>1243.2</v>
      </c>
      <c r="AC31" s="4">
        <v>1283</v>
      </c>
      <c r="AD31" s="37">
        <v>1318.9</v>
      </c>
      <c r="AE31" s="74">
        <v>7795.1</v>
      </c>
      <c r="AF31" s="71"/>
    </row>
    <row r="32" spans="1:32" ht="16.5" thickBot="1">
      <c r="A32" s="19" t="s">
        <v>119</v>
      </c>
      <c r="B32" s="1">
        <v>1</v>
      </c>
      <c r="C32" s="1">
        <v>1</v>
      </c>
      <c r="D32" s="15">
        <v>2</v>
      </c>
      <c r="E32" s="19">
        <v>0</v>
      </c>
      <c r="F32" s="20">
        <v>0</v>
      </c>
      <c r="G32" s="18">
        <v>2</v>
      </c>
      <c r="H32" s="6" t="s">
        <v>87</v>
      </c>
      <c r="I32" s="1" t="s">
        <v>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37">
        <v>0</v>
      </c>
      <c r="P32" s="42">
        <f>SUM(J32:O32)</f>
        <v>0</v>
      </c>
      <c r="Q32" s="27">
        <v>2021</v>
      </c>
      <c r="R32" s="106">
        <f t="shared" si="3"/>
        <v>0</v>
      </c>
      <c r="S32" s="107">
        <f t="shared" si="4"/>
        <v>0</v>
      </c>
      <c r="T32" s="107">
        <f t="shared" si="5"/>
        <v>0</v>
      </c>
      <c r="U32" s="107">
        <f t="shared" si="6"/>
        <v>0</v>
      </c>
      <c r="V32" s="107">
        <f t="shared" si="7"/>
        <v>0</v>
      </c>
      <c r="W32" s="107">
        <f t="shared" si="8"/>
        <v>0</v>
      </c>
      <c r="X32" s="108">
        <f t="shared" si="9"/>
        <v>0</v>
      </c>
      <c r="Y32" s="43">
        <v>0</v>
      </c>
      <c r="Z32" s="4">
        <v>0</v>
      </c>
      <c r="AA32" s="4">
        <v>0</v>
      </c>
      <c r="AB32" s="4">
        <v>0</v>
      </c>
      <c r="AC32" s="4">
        <v>0</v>
      </c>
      <c r="AD32" s="37">
        <v>0</v>
      </c>
      <c r="AE32" s="74">
        <v>0</v>
      </c>
      <c r="AF32" s="71"/>
    </row>
    <row r="33" spans="1:32" ht="32.25" thickBot="1">
      <c r="A33" s="19" t="s">
        <v>119</v>
      </c>
      <c r="B33" s="1">
        <v>1</v>
      </c>
      <c r="C33" s="1">
        <v>1</v>
      </c>
      <c r="D33" s="15">
        <v>2</v>
      </c>
      <c r="E33" s="19">
        <v>0</v>
      </c>
      <c r="F33" s="20">
        <v>0</v>
      </c>
      <c r="G33" s="18"/>
      <c r="H33" s="2" t="s">
        <v>46</v>
      </c>
      <c r="I33" s="1" t="s">
        <v>0</v>
      </c>
      <c r="J33" s="1">
        <v>84</v>
      </c>
      <c r="K33" s="1">
        <v>84</v>
      </c>
      <c r="L33" s="1">
        <v>84</v>
      </c>
      <c r="M33" s="1">
        <v>84</v>
      </c>
      <c r="N33" s="1">
        <v>84</v>
      </c>
      <c r="O33" s="15">
        <v>86</v>
      </c>
      <c r="P33" s="19">
        <f>O33</f>
        <v>86</v>
      </c>
      <c r="Q33" s="27">
        <v>2021</v>
      </c>
      <c r="R33" s="106">
        <f t="shared" si="3"/>
        <v>0</v>
      </c>
      <c r="S33" s="107">
        <f t="shared" si="4"/>
        <v>0</v>
      </c>
      <c r="T33" s="107">
        <f t="shared" si="5"/>
        <v>0</v>
      </c>
      <c r="U33" s="107">
        <f t="shared" si="6"/>
        <v>0</v>
      </c>
      <c r="V33" s="107">
        <f t="shared" si="7"/>
        <v>0</v>
      </c>
      <c r="W33" s="107">
        <f t="shared" si="8"/>
        <v>0</v>
      </c>
      <c r="X33" s="108">
        <f t="shared" si="9"/>
        <v>0</v>
      </c>
      <c r="Y33" s="19">
        <v>84</v>
      </c>
      <c r="Z33" s="1">
        <v>84</v>
      </c>
      <c r="AA33" s="1">
        <v>84</v>
      </c>
      <c r="AB33" s="1">
        <v>84</v>
      </c>
      <c r="AC33" s="1">
        <v>84</v>
      </c>
      <c r="AD33" s="15">
        <v>86</v>
      </c>
      <c r="AE33" s="75">
        <v>86</v>
      </c>
      <c r="AF33" s="71"/>
    </row>
    <row r="34" spans="1:32" ht="31.5" customHeight="1" thickBot="1">
      <c r="A34" s="19" t="s">
        <v>119</v>
      </c>
      <c r="B34" s="1">
        <v>1</v>
      </c>
      <c r="C34" s="1">
        <v>1</v>
      </c>
      <c r="D34" s="15">
        <v>2</v>
      </c>
      <c r="E34" s="19">
        <v>0</v>
      </c>
      <c r="F34" s="20">
        <v>0</v>
      </c>
      <c r="G34" s="18"/>
      <c r="H34" s="2" t="s">
        <v>73</v>
      </c>
      <c r="I34" s="1" t="s">
        <v>0</v>
      </c>
      <c r="J34" s="1">
        <v>70</v>
      </c>
      <c r="K34" s="1">
        <v>70</v>
      </c>
      <c r="L34" s="1">
        <v>70</v>
      </c>
      <c r="M34" s="1">
        <v>70</v>
      </c>
      <c r="N34" s="1">
        <v>70</v>
      </c>
      <c r="O34" s="15">
        <v>75</v>
      </c>
      <c r="P34" s="19">
        <f>O34</f>
        <v>75</v>
      </c>
      <c r="Q34" s="27">
        <v>2021</v>
      </c>
      <c r="R34" s="106">
        <f t="shared" si="3"/>
        <v>0</v>
      </c>
      <c r="S34" s="107">
        <f t="shared" si="4"/>
        <v>0</v>
      </c>
      <c r="T34" s="107">
        <f t="shared" si="5"/>
        <v>0</v>
      </c>
      <c r="U34" s="107">
        <f t="shared" si="6"/>
        <v>0</v>
      </c>
      <c r="V34" s="107">
        <f t="shared" si="7"/>
        <v>0</v>
      </c>
      <c r="W34" s="107">
        <f t="shared" si="8"/>
        <v>0</v>
      </c>
      <c r="X34" s="108">
        <f t="shared" si="9"/>
        <v>0</v>
      </c>
      <c r="Y34" s="19">
        <v>70</v>
      </c>
      <c r="Z34" s="1">
        <v>70</v>
      </c>
      <c r="AA34" s="1">
        <v>70</v>
      </c>
      <c r="AB34" s="1">
        <v>70</v>
      </c>
      <c r="AC34" s="1">
        <v>70</v>
      </c>
      <c r="AD34" s="15">
        <v>75</v>
      </c>
      <c r="AE34" s="75">
        <v>75</v>
      </c>
      <c r="AF34" s="71"/>
    </row>
    <row r="35" spans="1:32" ht="48" thickBot="1">
      <c r="A35" s="19" t="s">
        <v>119</v>
      </c>
      <c r="B35" s="1">
        <v>1</v>
      </c>
      <c r="C35" s="1">
        <v>1</v>
      </c>
      <c r="D35" s="15">
        <v>2</v>
      </c>
      <c r="E35" s="19">
        <v>0</v>
      </c>
      <c r="F35" s="20">
        <v>1</v>
      </c>
      <c r="G35" s="18">
        <v>3</v>
      </c>
      <c r="H35" s="2" t="s">
        <v>145</v>
      </c>
      <c r="I35" s="1" t="s">
        <v>2</v>
      </c>
      <c r="J35" s="4">
        <v>1550</v>
      </c>
      <c r="K35" s="4">
        <v>1200</v>
      </c>
      <c r="L35" s="31">
        <f>K35*'Расчет для паспорта'!$B$18</f>
        <v>1200</v>
      </c>
      <c r="M35" s="31">
        <f>L35*'Расчет для паспорта'!$B$19</f>
        <v>1243.2</v>
      </c>
      <c r="N35" s="31">
        <f>M35*'Расчет для паспорта'!$B$20</f>
        <v>1283</v>
      </c>
      <c r="O35" s="36">
        <f>N35*'Расчет для паспорта'!$B$21</f>
        <v>1318.9</v>
      </c>
      <c r="P35" s="43">
        <f>SUM(J35:O35)</f>
        <v>7795.1</v>
      </c>
      <c r="Q35" s="27">
        <v>2021</v>
      </c>
      <c r="R35" s="106">
        <f t="shared" si="3"/>
        <v>0</v>
      </c>
      <c r="S35" s="107">
        <f t="shared" si="4"/>
        <v>0</v>
      </c>
      <c r="T35" s="107">
        <f t="shared" si="5"/>
        <v>0</v>
      </c>
      <c r="U35" s="107">
        <f t="shared" si="6"/>
        <v>0</v>
      </c>
      <c r="V35" s="107">
        <f t="shared" si="7"/>
        <v>0</v>
      </c>
      <c r="W35" s="107">
        <f t="shared" si="8"/>
        <v>0</v>
      </c>
      <c r="X35" s="108">
        <f t="shared" si="9"/>
        <v>0</v>
      </c>
      <c r="Y35" s="43">
        <v>1550</v>
      </c>
      <c r="Z35" s="4">
        <v>1200</v>
      </c>
      <c r="AA35" s="31">
        <v>1200</v>
      </c>
      <c r="AB35" s="31">
        <v>1243.2</v>
      </c>
      <c r="AC35" s="31">
        <v>1283</v>
      </c>
      <c r="AD35" s="36">
        <v>1318.9</v>
      </c>
      <c r="AE35" s="76">
        <v>7795.1</v>
      </c>
      <c r="AF35" s="71" t="s">
        <v>173</v>
      </c>
    </row>
    <row r="36" spans="1:32" ht="32.25" thickBot="1">
      <c r="A36" s="19" t="s">
        <v>119</v>
      </c>
      <c r="B36" s="1">
        <v>1</v>
      </c>
      <c r="C36" s="1">
        <v>1</v>
      </c>
      <c r="D36" s="15">
        <v>2</v>
      </c>
      <c r="E36" s="19">
        <v>0</v>
      </c>
      <c r="F36" s="20">
        <v>1</v>
      </c>
      <c r="G36" s="18"/>
      <c r="H36" s="2" t="s">
        <v>82</v>
      </c>
      <c r="I36" s="1" t="s">
        <v>8</v>
      </c>
      <c r="J36" s="1">
        <v>107</v>
      </c>
      <c r="K36" s="1">
        <v>110</v>
      </c>
      <c r="L36" s="1">
        <v>113</v>
      </c>
      <c r="M36" s="1">
        <v>116</v>
      </c>
      <c r="N36" s="1">
        <v>119</v>
      </c>
      <c r="O36" s="15">
        <v>122</v>
      </c>
      <c r="P36" s="44">
        <f>SUM(J36:O36)</f>
        <v>687</v>
      </c>
      <c r="Q36" s="27">
        <v>2021</v>
      </c>
      <c r="R36" s="106">
        <f t="shared" si="3"/>
        <v>0</v>
      </c>
      <c r="S36" s="107">
        <f t="shared" si="4"/>
        <v>0</v>
      </c>
      <c r="T36" s="107">
        <f t="shared" si="5"/>
        <v>0</v>
      </c>
      <c r="U36" s="107">
        <f t="shared" si="6"/>
        <v>0</v>
      </c>
      <c r="V36" s="107">
        <f t="shared" si="7"/>
        <v>0</v>
      </c>
      <c r="W36" s="107">
        <f t="shared" si="8"/>
        <v>0</v>
      </c>
      <c r="X36" s="108">
        <f t="shared" si="9"/>
        <v>0</v>
      </c>
      <c r="Y36" s="19">
        <v>107</v>
      </c>
      <c r="Z36" s="1">
        <v>110</v>
      </c>
      <c r="AA36" s="1">
        <v>113</v>
      </c>
      <c r="AB36" s="1">
        <v>116</v>
      </c>
      <c r="AC36" s="1">
        <v>119</v>
      </c>
      <c r="AD36" s="15">
        <v>122</v>
      </c>
      <c r="AE36" s="77">
        <v>687</v>
      </c>
      <c r="AF36" s="71"/>
    </row>
    <row r="37" spans="1:32" ht="48" thickBot="1">
      <c r="A37" s="19" t="s">
        <v>119</v>
      </c>
      <c r="B37" s="1">
        <v>1</v>
      </c>
      <c r="C37" s="1">
        <v>1</v>
      </c>
      <c r="D37" s="15">
        <v>2</v>
      </c>
      <c r="E37" s="19">
        <v>0</v>
      </c>
      <c r="F37" s="20">
        <v>2</v>
      </c>
      <c r="G37" s="18"/>
      <c r="H37" s="2" t="s">
        <v>136</v>
      </c>
      <c r="I37" s="1" t="s">
        <v>4</v>
      </c>
      <c r="J37" s="1" t="s">
        <v>5</v>
      </c>
      <c r="K37" s="1" t="s">
        <v>5</v>
      </c>
      <c r="L37" s="1" t="s">
        <v>5</v>
      </c>
      <c r="M37" s="1" t="s">
        <v>5</v>
      </c>
      <c r="N37" s="1" t="s">
        <v>5</v>
      </c>
      <c r="O37" s="15" t="s">
        <v>5</v>
      </c>
      <c r="P37" s="19" t="s">
        <v>5</v>
      </c>
      <c r="Q37" s="27">
        <v>2021</v>
      </c>
      <c r="R37" s="106"/>
      <c r="S37" s="107"/>
      <c r="T37" s="107"/>
      <c r="U37" s="107"/>
      <c r="V37" s="107"/>
      <c r="W37" s="107"/>
      <c r="X37" s="108"/>
      <c r="Y37" s="19" t="s">
        <v>5</v>
      </c>
      <c r="Z37" s="1" t="s">
        <v>5</v>
      </c>
      <c r="AA37" s="1" t="s">
        <v>5</v>
      </c>
      <c r="AB37" s="1" t="s">
        <v>5</v>
      </c>
      <c r="AC37" s="1" t="s">
        <v>5</v>
      </c>
      <c r="AD37" s="15" t="s">
        <v>5</v>
      </c>
      <c r="AE37" s="75" t="s">
        <v>5</v>
      </c>
      <c r="AF37" s="71" t="s">
        <v>175</v>
      </c>
    </row>
    <row r="38" spans="1:32" ht="32.25" thickBot="1">
      <c r="A38" s="19" t="s">
        <v>119</v>
      </c>
      <c r="B38" s="1">
        <v>1</v>
      </c>
      <c r="C38" s="1">
        <v>1</v>
      </c>
      <c r="D38" s="15">
        <v>2</v>
      </c>
      <c r="E38" s="19">
        <v>0</v>
      </c>
      <c r="F38" s="20">
        <v>2</v>
      </c>
      <c r="G38" s="18"/>
      <c r="H38" s="2" t="s">
        <v>47</v>
      </c>
      <c r="I38" s="1" t="s">
        <v>0</v>
      </c>
      <c r="J38" s="1">
        <v>100</v>
      </c>
      <c r="K38" s="1">
        <v>100</v>
      </c>
      <c r="L38" s="1">
        <v>100</v>
      </c>
      <c r="M38" s="1">
        <v>100</v>
      </c>
      <c r="N38" s="1">
        <v>100</v>
      </c>
      <c r="O38" s="15">
        <v>100</v>
      </c>
      <c r="P38" s="19">
        <f>O38</f>
        <v>100</v>
      </c>
      <c r="Q38" s="27">
        <v>2021</v>
      </c>
      <c r="R38" s="106">
        <f t="shared" si="3"/>
        <v>0</v>
      </c>
      <c r="S38" s="107">
        <f t="shared" si="4"/>
        <v>0</v>
      </c>
      <c r="T38" s="107">
        <f t="shared" si="5"/>
        <v>0</v>
      </c>
      <c r="U38" s="107">
        <f t="shared" si="6"/>
        <v>0</v>
      </c>
      <c r="V38" s="107">
        <f t="shared" si="7"/>
        <v>0</v>
      </c>
      <c r="W38" s="107">
        <f t="shared" si="8"/>
        <v>0</v>
      </c>
      <c r="X38" s="108">
        <f t="shared" si="9"/>
        <v>0</v>
      </c>
      <c r="Y38" s="19">
        <v>100</v>
      </c>
      <c r="Z38" s="1">
        <v>100</v>
      </c>
      <c r="AA38" s="1">
        <v>100</v>
      </c>
      <c r="AB38" s="1">
        <v>100</v>
      </c>
      <c r="AC38" s="1">
        <v>100</v>
      </c>
      <c r="AD38" s="15">
        <v>100</v>
      </c>
      <c r="AE38" s="75">
        <v>100</v>
      </c>
      <c r="AF38" s="71"/>
    </row>
    <row r="39" spans="1:32" ht="63.75" thickBot="1">
      <c r="A39" s="19" t="s">
        <v>119</v>
      </c>
      <c r="B39" s="1">
        <v>1</v>
      </c>
      <c r="C39" s="1">
        <v>1</v>
      </c>
      <c r="D39" s="15">
        <v>2</v>
      </c>
      <c r="E39" s="19">
        <v>0</v>
      </c>
      <c r="F39" s="20">
        <v>2</v>
      </c>
      <c r="G39" s="18"/>
      <c r="H39" s="2" t="s">
        <v>48</v>
      </c>
      <c r="I39" s="1" t="s">
        <v>0</v>
      </c>
      <c r="J39" s="1">
        <v>100</v>
      </c>
      <c r="K39" s="1">
        <v>100</v>
      </c>
      <c r="L39" s="1">
        <v>100</v>
      </c>
      <c r="M39" s="1">
        <v>100</v>
      </c>
      <c r="N39" s="1">
        <v>100</v>
      </c>
      <c r="O39" s="15">
        <v>100</v>
      </c>
      <c r="P39" s="19">
        <f>O39</f>
        <v>100</v>
      </c>
      <c r="Q39" s="27">
        <v>2021</v>
      </c>
      <c r="R39" s="106">
        <f t="shared" si="3"/>
        <v>0</v>
      </c>
      <c r="S39" s="107">
        <f t="shared" si="4"/>
        <v>0</v>
      </c>
      <c r="T39" s="107">
        <f t="shared" si="5"/>
        <v>0</v>
      </c>
      <c r="U39" s="107">
        <f t="shared" si="6"/>
        <v>0</v>
      </c>
      <c r="V39" s="107">
        <f t="shared" si="7"/>
        <v>0</v>
      </c>
      <c r="W39" s="107">
        <f t="shared" si="8"/>
        <v>0</v>
      </c>
      <c r="X39" s="108">
        <f t="shared" si="9"/>
        <v>0</v>
      </c>
      <c r="Y39" s="19">
        <v>100</v>
      </c>
      <c r="Z39" s="1">
        <v>100</v>
      </c>
      <c r="AA39" s="1">
        <v>100</v>
      </c>
      <c r="AB39" s="1">
        <v>100</v>
      </c>
      <c r="AC39" s="1">
        <v>100</v>
      </c>
      <c r="AD39" s="15">
        <v>100</v>
      </c>
      <c r="AE39" s="75">
        <v>100</v>
      </c>
      <c r="AF39" s="71"/>
    </row>
    <row r="40" spans="1:32" ht="48" thickBot="1">
      <c r="A40" s="19" t="s">
        <v>119</v>
      </c>
      <c r="B40" s="1">
        <v>1</v>
      </c>
      <c r="C40" s="1">
        <v>1</v>
      </c>
      <c r="D40" s="15">
        <v>3</v>
      </c>
      <c r="E40" s="19">
        <v>0</v>
      </c>
      <c r="F40" s="20">
        <v>0</v>
      </c>
      <c r="G40" s="18"/>
      <c r="H40" s="6" t="s">
        <v>74</v>
      </c>
      <c r="I40" s="1" t="s">
        <v>2</v>
      </c>
      <c r="J40" s="4">
        <f aca="true" t="shared" si="19" ref="J40:O40">SUM(J41:J42)</f>
        <v>0</v>
      </c>
      <c r="K40" s="4">
        <f t="shared" si="19"/>
        <v>0</v>
      </c>
      <c r="L40" s="4">
        <f t="shared" si="19"/>
        <v>0</v>
      </c>
      <c r="M40" s="4">
        <f t="shared" si="19"/>
        <v>0</v>
      </c>
      <c r="N40" s="4">
        <f t="shared" si="19"/>
        <v>0</v>
      </c>
      <c r="O40" s="4">
        <f t="shared" si="19"/>
        <v>0</v>
      </c>
      <c r="P40" s="43">
        <f>SUM(J40:O40)</f>
        <v>0</v>
      </c>
      <c r="Q40" s="27">
        <v>2021</v>
      </c>
      <c r="R40" s="106">
        <f t="shared" si="3"/>
        <v>0</v>
      </c>
      <c r="S40" s="107">
        <f t="shared" si="4"/>
        <v>0</v>
      </c>
      <c r="T40" s="107">
        <f t="shared" si="5"/>
        <v>0</v>
      </c>
      <c r="U40" s="107">
        <f t="shared" si="6"/>
        <v>0</v>
      </c>
      <c r="V40" s="107">
        <f t="shared" si="7"/>
        <v>0</v>
      </c>
      <c r="W40" s="107">
        <f t="shared" si="8"/>
        <v>0</v>
      </c>
      <c r="X40" s="108">
        <f t="shared" si="9"/>
        <v>0</v>
      </c>
      <c r="Y40" s="43">
        <v>0</v>
      </c>
      <c r="Z40" s="4">
        <v>0</v>
      </c>
      <c r="AA40" s="31">
        <v>0</v>
      </c>
      <c r="AB40" s="31">
        <v>0</v>
      </c>
      <c r="AC40" s="31">
        <v>0</v>
      </c>
      <c r="AD40" s="36">
        <v>0</v>
      </c>
      <c r="AE40" s="76">
        <v>0</v>
      </c>
      <c r="AF40" s="71"/>
    </row>
    <row r="41" spans="1:32" ht="16.5" thickBot="1">
      <c r="A41" s="19" t="s">
        <v>119</v>
      </c>
      <c r="B41" s="1">
        <v>1</v>
      </c>
      <c r="C41" s="1">
        <v>1</v>
      </c>
      <c r="D41" s="15">
        <v>3</v>
      </c>
      <c r="E41" s="19">
        <v>0</v>
      </c>
      <c r="F41" s="20">
        <v>0</v>
      </c>
      <c r="G41" s="18">
        <v>3</v>
      </c>
      <c r="H41" s="6" t="s">
        <v>86</v>
      </c>
      <c r="I41" s="1" t="s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2">
        <f>SUM(J41:O41)</f>
        <v>0</v>
      </c>
      <c r="Q41" s="27">
        <v>2021</v>
      </c>
      <c r="R41" s="106">
        <f t="shared" si="3"/>
        <v>0</v>
      </c>
      <c r="S41" s="107">
        <f t="shared" si="4"/>
        <v>0</v>
      </c>
      <c r="T41" s="107">
        <f t="shared" si="5"/>
        <v>0</v>
      </c>
      <c r="U41" s="107">
        <f t="shared" si="6"/>
        <v>0</v>
      </c>
      <c r="V41" s="107">
        <f t="shared" si="7"/>
        <v>0</v>
      </c>
      <c r="W41" s="107">
        <f t="shared" si="8"/>
        <v>0</v>
      </c>
      <c r="X41" s="108">
        <f t="shared" si="9"/>
        <v>0</v>
      </c>
      <c r="Y41" s="43">
        <v>0</v>
      </c>
      <c r="Z41" s="4">
        <v>0</v>
      </c>
      <c r="AA41" s="4">
        <v>0</v>
      </c>
      <c r="AB41" s="4">
        <v>0</v>
      </c>
      <c r="AC41" s="4">
        <v>0</v>
      </c>
      <c r="AD41" s="37">
        <v>0</v>
      </c>
      <c r="AE41" s="74">
        <v>0</v>
      </c>
      <c r="AF41" s="71"/>
    </row>
    <row r="42" spans="1:32" ht="16.5" thickBot="1">
      <c r="A42" s="19" t="s">
        <v>119</v>
      </c>
      <c r="B42" s="1">
        <v>1</v>
      </c>
      <c r="C42" s="1">
        <v>1</v>
      </c>
      <c r="D42" s="15">
        <v>3</v>
      </c>
      <c r="E42" s="19">
        <v>0</v>
      </c>
      <c r="F42" s="20">
        <v>0</v>
      </c>
      <c r="G42" s="18">
        <v>2</v>
      </c>
      <c r="H42" s="6" t="s">
        <v>87</v>
      </c>
      <c r="I42" s="1" t="s">
        <v>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37">
        <v>0</v>
      </c>
      <c r="P42" s="42">
        <f>SUM(J42:O42)</f>
        <v>0</v>
      </c>
      <c r="Q42" s="27">
        <v>2021</v>
      </c>
      <c r="R42" s="106">
        <f t="shared" si="3"/>
        <v>0</v>
      </c>
      <c r="S42" s="107">
        <f t="shared" si="4"/>
        <v>0</v>
      </c>
      <c r="T42" s="107">
        <f t="shared" si="5"/>
        <v>0</v>
      </c>
      <c r="U42" s="107">
        <f t="shared" si="6"/>
        <v>0</v>
      </c>
      <c r="V42" s="107">
        <f t="shared" si="7"/>
        <v>0</v>
      </c>
      <c r="W42" s="107">
        <f t="shared" si="8"/>
        <v>0</v>
      </c>
      <c r="X42" s="108">
        <f t="shared" si="9"/>
        <v>0</v>
      </c>
      <c r="Y42" s="43">
        <v>0</v>
      </c>
      <c r="Z42" s="4">
        <v>0</v>
      </c>
      <c r="AA42" s="4">
        <v>0</v>
      </c>
      <c r="AB42" s="4">
        <v>0</v>
      </c>
      <c r="AC42" s="4">
        <v>0</v>
      </c>
      <c r="AD42" s="37">
        <v>0</v>
      </c>
      <c r="AE42" s="74">
        <v>0</v>
      </c>
      <c r="AF42" s="71"/>
    </row>
    <row r="43" spans="1:32" ht="32.25" thickBot="1">
      <c r="A43" s="19" t="s">
        <v>119</v>
      </c>
      <c r="B43" s="1">
        <v>1</v>
      </c>
      <c r="C43" s="1">
        <v>1</v>
      </c>
      <c r="D43" s="15">
        <v>3</v>
      </c>
      <c r="E43" s="19">
        <v>0</v>
      </c>
      <c r="F43" s="20">
        <v>0</v>
      </c>
      <c r="G43" s="18"/>
      <c r="H43" s="2" t="s">
        <v>69</v>
      </c>
      <c r="I43" s="1" t="s">
        <v>8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5">
        <v>1</v>
      </c>
      <c r="P43" s="43">
        <f>SUM(J43:O43)</f>
        <v>6</v>
      </c>
      <c r="Q43" s="27">
        <v>2021</v>
      </c>
      <c r="R43" s="106">
        <f t="shared" si="3"/>
        <v>0</v>
      </c>
      <c r="S43" s="107">
        <f t="shared" si="4"/>
        <v>0</v>
      </c>
      <c r="T43" s="107">
        <f t="shared" si="5"/>
        <v>0</v>
      </c>
      <c r="U43" s="107">
        <f t="shared" si="6"/>
        <v>0</v>
      </c>
      <c r="V43" s="107">
        <f t="shared" si="7"/>
        <v>0</v>
      </c>
      <c r="W43" s="107">
        <f t="shared" si="8"/>
        <v>0</v>
      </c>
      <c r="X43" s="108">
        <f t="shared" si="9"/>
        <v>0</v>
      </c>
      <c r="Y43" s="19">
        <v>1</v>
      </c>
      <c r="Z43" s="1">
        <v>1</v>
      </c>
      <c r="AA43" s="1">
        <v>1</v>
      </c>
      <c r="AB43" s="1">
        <v>1</v>
      </c>
      <c r="AC43" s="1">
        <v>1</v>
      </c>
      <c r="AD43" s="15">
        <v>1</v>
      </c>
      <c r="AE43" s="76">
        <v>6</v>
      </c>
      <c r="AF43" s="71"/>
    </row>
    <row r="44" spans="1:32" ht="48" thickBot="1">
      <c r="A44" s="19" t="s">
        <v>119</v>
      </c>
      <c r="B44" s="1">
        <v>1</v>
      </c>
      <c r="C44" s="1">
        <v>1</v>
      </c>
      <c r="D44" s="15">
        <v>3</v>
      </c>
      <c r="E44" s="19">
        <v>0</v>
      </c>
      <c r="F44" s="20">
        <v>0</v>
      </c>
      <c r="G44" s="18"/>
      <c r="H44" s="2" t="s">
        <v>49</v>
      </c>
      <c r="I44" s="1" t="s">
        <v>0</v>
      </c>
      <c r="J44" s="1">
        <v>75</v>
      </c>
      <c r="K44" s="1">
        <v>75</v>
      </c>
      <c r="L44" s="1">
        <v>76</v>
      </c>
      <c r="M44" s="1">
        <v>77</v>
      </c>
      <c r="N44" s="1">
        <v>78</v>
      </c>
      <c r="O44" s="15">
        <v>79</v>
      </c>
      <c r="P44" s="19">
        <f>O44</f>
        <v>79</v>
      </c>
      <c r="Q44" s="27">
        <v>2021</v>
      </c>
      <c r="R44" s="106">
        <f t="shared" si="3"/>
        <v>0</v>
      </c>
      <c r="S44" s="107">
        <f t="shared" si="4"/>
        <v>0</v>
      </c>
      <c r="T44" s="107">
        <f t="shared" si="5"/>
        <v>0</v>
      </c>
      <c r="U44" s="107">
        <f t="shared" si="6"/>
        <v>0</v>
      </c>
      <c r="V44" s="107">
        <f t="shared" si="7"/>
        <v>0</v>
      </c>
      <c r="W44" s="107">
        <f t="shared" si="8"/>
        <v>0</v>
      </c>
      <c r="X44" s="108">
        <f t="shared" si="9"/>
        <v>0</v>
      </c>
      <c r="Y44" s="19">
        <v>75</v>
      </c>
      <c r="Z44" s="1">
        <v>75</v>
      </c>
      <c r="AA44" s="1">
        <v>76</v>
      </c>
      <c r="AB44" s="1">
        <v>77</v>
      </c>
      <c r="AC44" s="1">
        <v>78</v>
      </c>
      <c r="AD44" s="15">
        <v>79</v>
      </c>
      <c r="AE44" s="75">
        <v>79</v>
      </c>
      <c r="AF44" s="71"/>
    </row>
    <row r="45" spans="1:32" ht="48" thickBot="1">
      <c r="A45" s="19" t="s">
        <v>119</v>
      </c>
      <c r="B45" s="1">
        <v>1</v>
      </c>
      <c r="C45" s="1">
        <v>1</v>
      </c>
      <c r="D45" s="15">
        <v>3</v>
      </c>
      <c r="E45" s="19">
        <v>0</v>
      </c>
      <c r="F45" s="20">
        <v>1</v>
      </c>
      <c r="G45" s="18"/>
      <c r="H45" s="2" t="s">
        <v>27</v>
      </c>
      <c r="I45" s="1" t="s">
        <v>13</v>
      </c>
      <c r="J45" s="1" t="s">
        <v>5</v>
      </c>
      <c r="K45" s="1" t="s">
        <v>5</v>
      </c>
      <c r="L45" s="1" t="s">
        <v>5</v>
      </c>
      <c r="M45" s="1" t="s">
        <v>5</v>
      </c>
      <c r="N45" s="1" t="s">
        <v>5</v>
      </c>
      <c r="O45" s="15" t="s">
        <v>5</v>
      </c>
      <c r="P45" s="19" t="s">
        <v>5</v>
      </c>
      <c r="Q45" s="27">
        <v>2021</v>
      </c>
      <c r="R45" s="106"/>
      <c r="S45" s="107"/>
      <c r="T45" s="107"/>
      <c r="U45" s="107"/>
      <c r="V45" s="107"/>
      <c r="W45" s="107"/>
      <c r="X45" s="108"/>
      <c r="Y45" s="19" t="s">
        <v>5</v>
      </c>
      <c r="Z45" s="1" t="s">
        <v>5</v>
      </c>
      <c r="AA45" s="1" t="s">
        <v>5</v>
      </c>
      <c r="AB45" s="1" t="s">
        <v>5</v>
      </c>
      <c r="AC45" s="1" t="s">
        <v>5</v>
      </c>
      <c r="AD45" s="15" t="s">
        <v>5</v>
      </c>
      <c r="AE45" s="75" t="s">
        <v>5</v>
      </c>
      <c r="AF45" s="71" t="s">
        <v>175</v>
      </c>
    </row>
    <row r="46" spans="1:32" ht="48" thickBot="1">
      <c r="A46" s="19" t="s">
        <v>119</v>
      </c>
      <c r="B46" s="1">
        <v>1</v>
      </c>
      <c r="C46" s="1">
        <v>1</v>
      </c>
      <c r="D46" s="15">
        <v>3</v>
      </c>
      <c r="E46" s="19">
        <v>0</v>
      </c>
      <c r="F46" s="20">
        <v>1</v>
      </c>
      <c r="G46" s="18"/>
      <c r="H46" s="2" t="s">
        <v>50</v>
      </c>
      <c r="I46" s="1" t="s">
        <v>8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5">
        <v>2</v>
      </c>
      <c r="P46" s="43">
        <f>SUM(J46:O46)</f>
        <v>12</v>
      </c>
      <c r="Q46" s="27">
        <v>2021</v>
      </c>
      <c r="R46" s="106">
        <f t="shared" si="3"/>
        <v>0</v>
      </c>
      <c r="S46" s="107">
        <f t="shared" si="4"/>
        <v>0</v>
      </c>
      <c r="T46" s="107">
        <f t="shared" si="5"/>
        <v>0</v>
      </c>
      <c r="U46" s="107">
        <f t="shared" si="6"/>
        <v>0</v>
      </c>
      <c r="V46" s="107">
        <f t="shared" si="7"/>
        <v>0</v>
      </c>
      <c r="W46" s="107">
        <f t="shared" si="8"/>
        <v>0</v>
      </c>
      <c r="X46" s="108">
        <f t="shared" si="9"/>
        <v>0</v>
      </c>
      <c r="Y46" s="19">
        <v>2</v>
      </c>
      <c r="Z46" s="1">
        <v>2</v>
      </c>
      <c r="AA46" s="1">
        <v>2</v>
      </c>
      <c r="AB46" s="1">
        <v>2</v>
      </c>
      <c r="AC46" s="1">
        <v>2</v>
      </c>
      <c r="AD46" s="15">
        <v>2</v>
      </c>
      <c r="AE46" s="76">
        <v>12</v>
      </c>
      <c r="AF46" s="71"/>
    </row>
    <row r="47" spans="1:32" ht="48" thickBot="1">
      <c r="A47" s="19" t="s">
        <v>119</v>
      </c>
      <c r="B47" s="1">
        <v>1</v>
      </c>
      <c r="C47" s="1">
        <v>1</v>
      </c>
      <c r="D47" s="15">
        <v>3</v>
      </c>
      <c r="E47" s="19">
        <v>0</v>
      </c>
      <c r="F47" s="20">
        <v>2</v>
      </c>
      <c r="G47" s="18"/>
      <c r="H47" s="2" t="s">
        <v>114</v>
      </c>
      <c r="I47" s="1" t="s">
        <v>13</v>
      </c>
      <c r="J47" s="1" t="s">
        <v>5</v>
      </c>
      <c r="K47" s="1" t="s">
        <v>5</v>
      </c>
      <c r="L47" s="1" t="s">
        <v>5</v>
      </c>
      <c r="M47" s="1" t="s">
        <v>5</v>
      </c>
      <c r="N47" s="1" t="s">
        <v>5</v>
      </c>
      <c r="O47" s="15" t="s">
        <v>5</v>
      </c>
      <c r="P47" s="19" t="s">
        <v>5</v>
      </c>
      <c r="Q47" s="27">
        <v>2021</v>
      </c>
      <c r="R47" s="106"/>
      <c r="S47" s="107"/>
      <c r="T47" s="107"/>
      <c r="U47" s="107"/>
      <c r="V47" s="107"/>
      <c r="W47" s="107"/>
      <c r="X47" s="108"/>
      <c r="Y47" s="19" t="s">
        <v>5</v>
      </c>
      <c r="Z47" s="1" t="s">
        <v>5</v>
      </c>
      <c r="AA47" s="1" t="s">
        <v>5</v>
      </c>
      <c r="AB47" s="1" t="s">
        <v>5</v>
      </c>
      <c r="AC47" s="1" t="s">
        <v>5</v>
      </c>
      <c r="AD47" s="15" t="s">
        <v>5</v>
      </c>
      <c r="AE47" s="75" t="s">
        <v>5</v>
      </c>
      <c r="AF47" s="71" t="s">
        <v>175</v>
      </c>
    </row>
    <row r="48" spans="1:32" ht="79.5" thickBot="1">
      <c r="A48" s="19" t="s">
        <v>119</v>
      </c>
      <c r="B48" s="1">
        <v>1</v>
      </c>
      <c r="C48" s="1">
        <v>1</v>
      </c>
      <c r="D48" s="15">
        <v>3</v>
      </c>
      <c r="E48" s="19">
        <v>0</v>
      </c>
      <c r="F48" s="20">
        <v>2</v>
      </c>
      <c r="G48" s="18"/>
      <c r="H48" s="2" t="s">
        <v>115</v>
      </c>
      <c r="I48" s="1" t="s">
        <v>0</v>
      </c>
      <c r="J48" s="1">
        <v>100</v>
      </c>
      <c r="K48" s="1">
        <v>100</v>
      </c>
      <c r="L48" s="1">
        <v>100</v>
      </c>
      <c r="M48" s="1">
        <v>100</v>
      </c>
      <c r="N48" s="1">
        <v>100</v>
      </c>
      <c r="O48" s="15">
        <v>100</v>
      </c>
      <c r="P48" s="19">
        <f>O48</f>
        <v>100</v>
      </c>
      <c r="Q48" s="27">
        <v>2021</v>
      </c>
      <c r="R48" s="106">
        <f t="shared" si="3"/>
        <v>0</v>
      </c>
      <c r="S48" s="107">
        <f t="shared" si="4"/>
        <v>0</v>
      </c>
      <c r="T48" s="107">
        <f t="shared" si="5"/>
        <v>0</v>
      </c>
      <c r="U48" s="107">
        <f t="shared" si="6"/>
        <v>0</v>
      </c>
      <c r="V48" s="107">
        <f t="shared" si="7"/>
        <v>0</v>
      </c>
      <c r="W48" s="107">
        <f t="shared" si="8"/>
        <v>0</v>
      </c>
      <c r="X48" s="108">
        <f t="shared" si="9"/>
        <v>0</v>
      </c>
      <c r="Y48" s="19">
        <v>100</v>
      </c>
      <c r="Z48" s="1">
        <v>100</v>
      </c>
      <c r="AA48" s="1">
        <v>100</v>
      </c>
      <c r="AB48" s="1">
        <v>100</v>
      </c>
      <c r="AC48" s="1">
        <v>100</v>
      </c>
      <c r="AD48" s="15">
        <v>100</v>
      </c>
      <c r="AE48" s="75">
        <v>100</v>
      </c>
      <c r="AF48" s="71"/>
    </row>
    <row r="49" spans="1:32" ht="48" thickBot="1">
      <c r="A49" s="19" t="s">
        <v>119</v>
      </c>
      <c r="B49" s="1">
        <v>1</v>
      </c>
      <c r="C49" s="1">
        <v>1</v>
      </c>
      <c r="D49" s="15">
        <v>3</v>
      </c>
      <c r="E49" s="19">
        <v>0</v>
      </c>
      <c r="F49" s="20">
        <v>3</v>
      </c>
      <c r="G49" s="18"/>
      <c r="H49" s="2" t="s">
        <v>51</v>
      </c>
      <c r="I49" s="1" t="s">
        <v>13</v>
      </c>
      <c r="J49" s="1" t="s">
        <v>5</v>
      </c>
      <c r="K49" s="1" t="s">
        <v>5</v>
      </c>
      <c r="L49" s="1" t="s">
        <v>5</v>
      </c>
      <c r="M49" s="1" t="s">
        <v>5</v>
      </c>
      <c r="N49" s="1" t="s">
        <v>5</v>
      </c>
      <c r="O49" s="15" t="s">
        <v>5</v>
      </c>
      <c r="P49" s="44" t="s">
        <v>5</v>
      </c>
      <c r="Q49" s="27">
        <v>2021</v>
      </c>
      <c r="R49" s="106"/>
      <c r="S49" s="107"/>
      <c r="T49" s="107"/>
      <c r="U49" s="107"/>
      <c r="V49" s="107"/>
      <c r="W49" s="107"/>
      <c r="X49" s="108"/>
      <c r="Y49" s="19" t="s">
        <v>5</v>
      </c>
      <c r="Z49" s="1" t="s">
        <v>5</v>
      </c>
      <c r="AA49" s="1" t="s">
        <v>5</v>
      </c>
      <c r="AB49" s="1" t="s">
        <v>5</v>
      </c>
      <c r="AC49" s="1" t="s">
        <v>5</v>
      </c>
      <c r="AD49" s="15" t="s">
        <v>5</v>
      </c>
      <c r="AE49" s="77" t="s">
        <v>5</v>
      </c>
      <c r="AF49" s="71" t="s">
        <v>175</v>
      </c>
    </row>
    <row r="50" spans="1:32" ht="48" thickBot="1">
      <c r="A50" s="19" t="s">
        <v>119</v>
      </c>
      <c r="B50" s="1">
        <v>1</v>
      </c>
      <c r="C50" s="1">
        <v>1</v>
      </c>
      <c r="D50" s="15">
        <v>3</v>
      </c>
      <c r="E50" s="19">
        <v>0</v>
      </c>
      <c r="F50" s="20">
        <v>3</v>
      </c>
      <c r="G50" s="18"/>
      <c r="H50" s="2" t="s">
        <v>52</v>
      </c>
      <c r="I50" s="1" t="s">
        <v>8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5">
        <v>4</v>
      </c>
      <c r="P50" s="43">
        <f>SUM(J50:O50)</f>
        <v>24</v>
      </c>
      <c r="Q50" s="27">
        <v>2021</v>
      </c>
      <c r="R50" s="106">
        <f t="shared" si="3"/>
        <v>0</v>
      </c>
      <c r="S50" s="107">
        <f t="shared" si="4"/>
        <v>0</v>
      </c>
      <c r="T50" s="107">
        <f t="shared" si="5"/>
        <v>0</v>
      </c>
      <c r="U50" s="107">
        <f t="shared" si="6"/>
        <v>0</v>
      </c>
      <c r="V50" s="107">
        <f t="shared" si="7"/>
        <v>0</v>
      </c>
      <c r="W50" s="107">
        <f t="shared" si="8"/>
        <v>0</v>
      </c>
      <c r="X50" s="108">
        <f t="shared" si="9"/>
        <v>0</v>
      </c>
      <c r="Y50" s="19">
        <v>4</v>
      </c>
      <c r="Z50" s="1">
        <v>4</v>
      </c>
      <c r="AA50" s="1">
        <v>4</v>
      </c>
      <c r="AB50" s="1">
        <v>4</v>
      </c>
      <c r="AC50" s="1">
        <v>4</v>
      </c>
      <c r="AD50" s="15">
        <v>4</v>
      </c>
      <c r="AE50" s="76">
        <v>24</v>
      </c>
      <c r="AF50" s="71"/>
    </row>
    <row r="51" spans="1:32" ht="63.75" thickBot="1">
      <c r="A51" s="19" t="s">
        <v>119</v>
      </c>
      <c r="B51" s="1">
        <v>1</v>
      </c>
      <c r="C51" s="1">
        <v>1</v>
      </c>
      <c r="D51" s="15">
        <v>3</v>
      </c>
      <c r="E51" s="19">
        <v>0</v>
      </c>
      <c r="F51" s="20">
        <v>4</v>
      </c>
      <c r="G51" s="18"/>
      <c r="H51" s="2" t="s">
        <v>28</v>
      </c>
      <c r="I51" s="1" t="s">
        <v>13</v>
      </c>
      <c r="J51" s="1" t="s">
        <v>5</v>
      </c>
      <c r="K51" s="1" t="s">
        <v>5</v>
      </c>
      <c r="L51" s="1" t="s">
        <v>5</v>
      </c>
      <c r="M51" s="1" t="s">
        <v>5</v>
      </c>
      <c r="N51" s="1" t="s">
        <v>5</v>
      </c>
      <c r="O51" s="15" t="s">
        <v>5</v>
      </c>
      <c r="P51" s="19" t="s">
        <v>5</v>
      </c>
      <c r="Q51" s="27">
        <v>2021</v>
      </c>
      <c r="R51" s="106"/>
      <c r="S51" s="107"/>
      <c r="T51" s="107"/>
      <c r="U51" s="107"/>
      <c r="V51" s="107"/>
      <c r="W51" s="107"/>
      <c r="X51" s="108"/>
      <c r="Y51" s="19" t="s">
        <v>5</v>
      </c>
      <c r="Z51" s="1" t="s">
        <v>5</v>
      </c>
      <c r="AA51" s="1" t="s">
        <v>5</v>
      </c>
      <c r="AB51" s="1" t="s">
        <v>5</v>
      </c>
      <c r="AC51" s="1" t="s">
        <v>5</v>
      </c>
      <c r="AD51" s="15" t="s">
        <v>5</v>
      </c>
      <c r="AE51" s="75" t="s">
        <v>5</v>
      </c>
      <c r="AF51" s="71" t="s">
        <v>175</v>
      </c>
    </row>
    <row r="52" spans="1:32" ht="63.75" thickBot="1">
      <c r="A52" s="19" t="s">
        <v>119</v>
      </c>
      <c r="B52" s="1">
        <v>1</v>
      </c>
      <c r="C52" s="1">
        <v>1</v>
      </c>
      <c r="D52" s="15">
        <v>3</v>
      </c>
      <c r="E52" s="19">
        <v>0</v>
      </c>
      <c r="F52" s="20">
        <v>4</v>
      </c>
      <c r="G52" s="18"/>
      <c r="H52" s="2" t="s">
        <v>53</v>
      </c>
      <c r="I52" s="1" t="s">
        <v>8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5">
        <v>1</v>
      </c>
      <c r="P52" s="44">
        <f>SUM(J52:O52)</f>
        <v>6</v>
      </c>
      <c r="Q52" s="27">
        <v>2021</v>
      </c>
      <c r="R52" s="106">
        <f t="shared" si="3"/>
        <v>0</v>
      </c>
      <c r="S52" s="107">
        <f t="shared" si="4"/>
        <v>0</v>
      </c>
      <c r="T52" s="107">
        <f t="shared" si="5"/>
        <v>0</v>
      </c>
      <c r="U52" s="107">
        <f t="shared" si="6"/>
        <v>0</v>
      </c>
      <c r="V52" s="107">
        <f t="shared" si="7"/>
        <v>0</v>
      </c>
      <c r="W52" s="107">
        <f t="shared" si="8"/>
        <v>0</v>
      </c>
      <c r="X52" s="108">
        <f t="shared" si="9"/>
        <v>0</v>
      </c>
      <c r="Y52" s="19">
        <v>1</v>
      </c>
      <c r="Z52" s="1">
        <v>1</v>
      </c>
      <c r="AA52" s="1">
        <v>1</v>
      </c>
      <c r="AB52" s="1">
        <v>1</v>
      </c>
      <c r="AC52" s="1">
        <v>1</v>
      </c>
      <c r="AD52" s="15">
        <v>1</v>
      </c>
      <c r="AE52" s="77">
        <v>6</v>
      </c>
      <c r="AF52" s="71"/>
    </row>
    <row r="53" spans="1:32" ht="32.25" thickBot="1">
      <c r="A53" s="19" t="s">
        <v>119</v>
      </c>
      <c r="B53" s="1">
        <v>1</v>
      </c>
      <c r="C53" s="1">
        <v>1</v>
      </c>
      <c r="D53" s="15">
        <v>4</v>
      </c>
      <c r="E53" s="19">
        <v>0</v>
      </c>
      <c r="F53" s="20">
        <v>0</v>
      </c>
      <c r="G53" s="18"/>
      <c r="H53" s="6" t="s">
        <v>75</v>
      </c>
      <c r="I53" s="1" t="s">
        <v>2</v>
      </c>
      <c r="J53" s="4">
        <v>0</v>
      </c>
      <c r="K53" s="4">
        <v>0</v>
      </c>
      <c r="L53" s="31">
        <f>K53*'Расчет для паспорта'!$B$19</f>
        <v>0</v>
      </c>
      <c r="M53" s="31">
        <f>L53*'Расчет для паспорта'!$B$18</f>
        <v>0</v>
      </c>
      <c r="N53" s="31">
        <f>M53*'Расчет для паспорта'!$B$20</f>
        <v>0</v>
      </c>
      <c r="O53" s="36">
        <f>N53*'Расчет для паспорта'!$B$21</f>
        <v>0</v>
      </c>
      <c r="P53" s="43">
        <f>SUM(J53:O53)</f>
        <v>0</v>
      </c>
      <c r="Q53" s="27">
        <v>2021</v>
      </c>
      <c r="R53" s="106">
        <f t="shared" si="3"/>
        <v>0</v>
      </c>
      <c r="S53" s="107">
        <f t="shared" si="4"/>
        <v>0</v>
      </c>
      <c r="T53" s="107">
        <f t="shared" si="5"/>
        <v>0</v>
      </c>
      <c r="U53" s="107">
        <f t="shared" si="6"/>
        <v>0</v>
      </c>
      <c r="V53" s="107">
        <f t="shared" si="7"/>
        <v>0</v>
      </c>
      <c r="W53" s="107">
        <f t="shared" si="8"/>
        <v>0</v>
      </c>
      <c r="X53" s="108">
        <f t="shared" si="9"/>
        <v>0</v>
      </c>
      <c r="Y53" s="43">
        <v>0</v>
      </c>
      <c r="Z53" s="4">
        <v>0</v>
      </c>
      <c r="AA53" s="31">
        <v>0</v>
      </c>
      <c r="AB53" s="31">
        <v>0</v>
      </c>
      <c r="AC53" s="31">
        <v>0</v>
      </c>
      <c r="AD53" s="36">
        <v>0</v>
      </c>
      <c r="AE53" s="76">
        <v>0</v>
      </c>
      <c r="AF53" s="71"/>
    </row>
    <row r="54" spans="1:32" ht="16.5" thickBot="1">
      <c r="A54" s="19" t="s">
        <v>119</v>
      </c>
      <c r="B54" s="1">
        <v>1</v>
      </c>
      <c r="C54" s="1">
        <v>1</v>
      </c>
      <c r="D54" s="15">
        <v>4</v>
      </c>
      <c r="E54" s="19">
        <v>0</v>
      </c>
      <c r="F54" s="20">
        <v>0</v>
      </c>
      <c r="G54" s="18">
        <v>3</v>
      </c>
      <c r="H54" s="6" t="s">
        <v>86</v>
      </c>
      <c r="I54" s="1" t="s">
        <v>2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37">
        <v>0</v>
      </c>
      <c r="P54" s="42">
        <f>SUM(J54:O54)</f>
        <v>0</v>
      </c>
      <c r="Q54" s="27">
        <v>2021</v>
      </c>
      <c r="R54" s="106">
        <f t="shared" si="3"/>
        <v>0</v>
      </c>
      <c r="S54" s="107">
        <f t="shared" si="4"/>
        <v>0</v>
      </c>
      <c r="T54" s="107">
        <f t="shared" si="5"/>
        <v>0</v>
      </c>
      <c r="U54" s="107">
        <f t="shared" si="6"/>
        <v>0</v>
      </c>
      <c r="V54" s="107">
        <f t="shared" si="7"/>
        <v>0</v>
      </c>
      <c r="W54" s="107">
        <f t="shared" si="8"/>
        <v>0</v>
      </c>
      <c r="X54" s="108">
        <f t="shared" si="9"/>
        <v>0</v>
      </c>
      <c r="Y54" s="43">
        <v>0</v>
      </c>
      <c r="Z54" s="4">
        <v>0</v>
      </c>
      <c r="AA54" s="4">
        <v>0</v>
      </c>
      <c r="AB54" s="4">
        <v>0</v>
      </c>
      <c r="AC54" s="4">
        <v>0</v>
      </c>
      <c r="AD54" s="37">
        <v>0</v>
      </c>
      <c r="AE54" s="74">
        <v>0</v>
      </c>
      <c r="AF54" s="71"/>
    </row>
    <row r="55" spans="1:32" ht="16.5" thickBot="1">
      <c r="A55" s="19" t="s">
        <v>119</v>
      </c>
      <c r="B55" s="1">
        <v>1</v>
      </c>
      <c r="C55" s="1">
        <v>1</v>
      </c>
      <c r="D55" s="15">
        <v>4</v>
      </c>
      <c r="E55" s="19">
        <v>0</v>
      </c>
      <c r="F55" s="20">
        <v>0</v>
      </c>
      <c r="G55" s="18">
        <v>2</v>
      </c>
      <c r="H55" s="6" t="s">
        <v>87</v>
      </c>
      <c r="I55" s="1" t="s">
        <v>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37">
        <v>0</v>
      </c>
      <c r="P55" s="42">
        <f>SUM(J55:O55)</f>
        <v>0</v>
      </c>
      <c r="Q55" s="27">
        <v>2021</v>
      </c>
      <c r="R55" s="106">
        <f t="shared" si="3"/>
        <v>0</v>
      </c>
      <c r="S55" s="107">
        <f t="shared" si="4"/>
        <v>0</v>
      </c>
      <c r="T55" s="107">
        <f t="shared" si="5"/>
        <v>0</v>
      </c>
      <c r="U55" s="107">
        <f t="shared" si="6"/>
        <v>0</v>
      </c>
      <c r="V55" s="107">
        <f t="shared" si="7"/>
        <v>0</v>
      </c>
      <c r="W55" s="107">
        <f t="shared" si="8"/>
        <v>0</v>
      </c>
      <c r="X55" s="108">
        <f t="shared" si="9"/>
        <v>0</v>
      </c>
      <c r="Y55" s="43">
        <v>0</v>
      </c>
      <c r="Z55" s="4">
        <v>0</v>
      </c>
      <c r="AA55" s="4">
        <v>0</v>
      </c>
      <c r="AB55" s="4">
        <v>0</v>
      </c>
      <c r="AC55" s="4">
        <v>0</v>
      </c>
      <c r="AD55" s="37">
        <v>0</v>
      </c>
      <c r="AE55" s="74">
        <v>0</v>
      </c>
      <c r="AF55" s="71"/>
    </row>
    <row r="56" spans="1:32" ht="48" thickBot="1">
      <c r="A56" s="19" t="s">
        <v>119</v>
      </c>
      <c r="B56" s="1">
        <v>1</v>
      </c>
      <c r="C56" s="1">
        <v>1</v>
      </c>
      <c r="D56" s="15">
        <v>4</v>
      </c>
      <c r="E56" s="19">
        <v>0</v>
      </c>
      <c r="F56" s="20">
        <v>0</v>
      </c>
      <c r="G56" s="18"/>
      <c r="H56" s="2" t="s">
        <v>159</v>
      </c>
      <c r="I56" s="1" t="s">
        <v>0</v>
      </c>
      <c r="J56" s="33">
        <v>0.0085</v>
      </c>
      <c r="K56" s="33">
        <v>0.0085</v>
      </c>
      <c r="L56" s="33">
        <v>0.0084</v>
      </c>
      <c r="M56" s="33">
        <v>0.0084</v>
      </c>
      <c r="N56" s="33">
        <v>0.0083</v>
      </c>
      <c r="O56" s="38">
        <v>0.0082</v>
      </c>
      <c r="P56" s="45">
        <f>O56</f>
        <v>0.0082</v>
      </c>
      <c r="Q56" s="27">
        <v>2021</v>
      </c>
      <c r="R56" s="106">
        <f t="shared" si="3"/>
        <v>0</v>
      </c>
      <c r="S56" s="107">
        <f t="shared" si="4"/>
        <v>0</v>
      </c>
      <c r="T56" s="107">
        <f t="shared" si="5"/>
        <v>0</v>
      </c>
      <c r="U56" s="107">
        <f t="shared" si="6"/>
        <v>0</v>
      </c>
      <c r="V56" s="107">
        <f t="shared" si="7"/>
        <v>0</v>
      </c>
      <c r="W56" s="107">
        <f t="shared" si="8"/>
        <v>0</v>
      </c>
      <c r="X56" s="108">
        <f t="shared" si="9"/>
        <v>0</v>
      </c>
      <c r="Y56" s="45">
        <v>0.0085</v>
      </c>
      <c r="Z56" s="33">
        <v>0.0085</v>
      </c>
      <c r="AA56" s="33">
        <v>0.0084</v>
      </c>
      <c r="AB56" s="33">
        <v>0.0084</v>
      </c>
      <c r="AC56" s="33">
        <v>0.0083</v>
      </c>
      <c r="AD56" s="38">
        <v>0.0082</v>
      </c>
      <c r="AE56" s="78">
        <v>0.0082</v>
      </c>
      <c r="AF56" s="71"/>
    </row>
    <row r="57" spans="1:32" ht="63.75" thickBot="1">
      <c r="A57" s="19" t="s">
        <v>119</v>
      </c>
      <c r="B57" s="1">
        <v>1</v>
      </c>
      <c r="C57" s="1">
        <v>1</v>
      </c>
      <c r="D57" s="15">
        <v>4</v>
      </c>
      <c r="E57" s="19">
        <v>0</v>
      </c>
      <c r="F57" s="20">
        <v>0</v>
      </c>
      <c r="G57" s="18"/>
      <c r="H57" s="2" t="s">
        <v>110</v>
      </c>
      <c r="I57" s="1" t="s">
        <v>8</v>
      </c>
      <c r="J57" s="1">
        <v>105</v>
      </c>
      <c r="K57" s="1">
        <v>107</v>
      </c>
      <c r="L57" s="1">
        <v>108</v>
      </c>
      <c r="M57" s="1">
        <v>109</v>
      </c>
      <c r="N57" s="1">
        <v>110</v>
      </c>
      <c r="O57" s="15">
        <v>111</v>
      </c>
      <c r="P57" s="44">
        <f>SUM(J57:O57)</f>
        <v>650</v>
      </c>
      <c r="Q57" s="27">
        <v>2021</v>
      </c>
      <c r="R57" s="106">
        <f t="shared" si="3"/>
        <v>0</v>
      </c>
      <c r="S57" s="107">
        <f t="shared" si="4"/>
        <v>0</v>
      </c>
      <c r="T57" s="107">
        <f t="shared" si="5"/>
        <v>0</v>
      </c>
      <c r="U57" s="107">
        <f t="shared" si="6"/>
        <v>0</v>
      </c>
      <c r="V57" s="107">
        <f t="shared" si="7"/>
        <v>0</v>
      </c>
      <c r="W57" s="107">
        <f t="shared" si="8"/>
        <v>0</v>
      </c>
      <c r="X57" s="108">
        <f t="shared" si="9"/>
        <v>0</v>
      </c>
      <c r="Y57" s="19">
        <v>105</v>
      </c>
      <c r="Z57" s="1">
        <v>107</v>
      </c>
      <c r="AA57" s="1">
        <v>108</v>
      </c>
      <c r="AB57" s="1">
        <v>109</v>
      </c>
      <c r="AC57" s="1">
        <v>110</v>
      </c>
      <c r="AD57" s="15">
        <v>111</v>
      </c>
      <c r="AE57" s="77">
        <v>650</v>
      </c>
      <c r="AF57" s="71"/>
    </row>
    <row r="58" spans="1:32" ht="48" thickBot="1">
      <c r="A58" s="19" t="s">
        <v>119</v>
      </c>
      <c r="B58" s="1">
        <v>1</v>
      </c>
      <c r="C58" s="1">
        <v>1</v>
      </c>
      <c r="D58" s="15">
        <v>4</v>
      </c>
      <c r="E58" s="19">
        <v>0</v>
      </c>
      <c r="F58" s="20">
        <v>1</v>
      </c>
      <c r="G58" s="18"/>
      <c r="H58" s="2" t="s">
        <v>6</v>
      </c>
      <c r="I58" s="1" t="s">
        <v>13</v>
      </c>
      <c r="J58" s="1" t="s">
        <v>5</v>
      </c>
      <c r="K58" s="1" t="s">
        <v>5</v>
      </c>
      <c r="L58" s="1" t="s">
        <v>5</v>
      </c>
      <c r="M58" s="1" t="s">
        <v>5</v>
      </c>
      <c r="N58" s="1" t="s">
        <v>5</v>
      </c>
      <c r="O58" s="15" t="s">
        <v>5</v>
      </c>
      <c r="P58" s="44" t="s">
        <v>5</v>
      </c>
      <c r="Q58" s="27">
        <v>2021</v>
      </c>
      <c r="R58" s="106"/>
      <c r="S58" s="107"/>
      <c r="T58" s="107"/>
      <c r="U58" s="107"/>
      <c r="V58" s="107"/>
      <c r="W58" s="107"/>
      <c r="X58" s="108"/>
      <c r="Y58" s="19" t="s">
        <v>5</v>
      </c>
      <c r="Z58" s="1" t="s">
        <v>5</v>
      </c>
      <c r="AA58" s="1" t="s">
        <v>5</v>
      </c>
      <c r="AB58" s="1" t="s">
        <v>5</v>
      </c>
      <c r="AC58" s="1" t="s">
        <v>5</v>
      </c>
      <c r="AD58" s="15" t="s">
        <v>5</v>
      </c>
      <c r="AE58" s="77" t="s">
        <v>5</v>
      </c>
      <c r="AF58" s="71" t="s">
        <v>175</v>
      </c>
    </row>
    <row r="59" spans="1:32" ht="48" thickBot="1">
      <c r="A59" s="19" t="s">
        <v>119</v>
      </c>
      <c r="B59" s="1">
        <v>1</v>
      </c>
      <c r="C59" s="1">
        <v>1</v>
      </c>
      <c r="D59" s="15">
        <v>4</v>
      </c>
      <c r="E59" s="19">
        <v>0</v>
      </c>
      <c r="F59" s="20">
        <v>1</v>
      </c>
      <c r="G59" s="18"/>
      <c r="H59" s="2" t="s">
        <v>54</v>
      </c>
      <c r="I59" s="1" t="s">
        <v>8</v>
      </c>
      <c r="J59" s="1">
        <v>2</v>
      </c>
      <c r="K59" s="1">
        <v>2</v>
      </c>
      <c r="L59" s="1">
        <v>2</v>
      </c>
      <c r="M59" s="1">
        <v>2</v>
      </c>
      <c r="N59" s="1">
        <v>2</v>
      </c>
      <c r="O59" s="15">
        <v>2</v>
      </c>
      <c r="P59" s="44">
        <f>SUM(J59:O59)</f>
        <v>12</v>
      </c>
      <c r="Q59" s="27">
        <v>2021</v>
      </c>
      <c r="R59" s="106">
        <f t="shared" si="3"/>
        <v>0</v>
      </c>
      <c r="S59" s="107">
        <f t="shared" si="4"/>
        <v>0</v>
      </c>
      <c r="T59" s="107">
        <f t="shared" si="5"/>
        <v>0</v>
      </c>
      <c r="U59" s="107">
        <f t="shared" si="6"/>
        <v>0</v>
      </c>
      <c r="V59" s="107">
        <f t="shared" si="7"/>
        <v>0</v>
      </c>
      <c r="W59" s="107">
        <f t="shared" si="8"/>
        <v>0</v>
      </c>
      <c r="X59" s="108">
        <f t="shared" si="9"/>
        <v>0</v>
      </c>
      <c r="Y59" s="19">
        <v>2</v>
      </c>
      <c r="Z59" s="1">
        <v>2</v>
      </c>
      <c r="AA59" s="1">
        <v>2</v>
      </c>
      <c r="AB59" s="1">
        <v>2</v>
      </c>
      <c r="AC59" s="1">
        <v>2</v>
      </c>
      <c r="AD59" s="15">
        <v>2</v>
      </c>
      <c r="AE59" s="77">
        <v>12</v>
      </c>
      <c r="AF59" s="71"/>
    </row>
    <row r="60" spans="1:32" ht="63.75" thickBot="1">
      <c r="A60" s="19" t="s">
        <v>119</v>
      </c>
      <c r="B60" s="1">
        <v>1</v>
      </c>
      <c r="C60" s="1">
        <v>1</v>
      </c>
      <c r="D60" s="15">
        <v>4</v>
      </c>
      <c r="E60" s="19">
        <v>0</v>
      </c>
      <c r="F60" s="20">
        <v>2</v>
      </c>
      <c r="G60" s="18"/>
      <c r="H60" s="2" t="s">
        <v>7</v>
      </c>
      <c r="I60" s="1" t="s">
        <v>13</v>
      </c>
      <c r="J60" s="1" t="s">
        <v>5</v>
      </c>
      <c r="K60" s="1" t="s">
        <v>5</v>
      </c>
      <c r="L60" s="1" t="s">
        <v>5</v>
      </c>
      <c r="M60" s="1" t="s">
        <v>5</v>
      </c>
      <c r="N60" s="1" t="s">
        <v>5</v>
      </c>
      <c r="O60" s="15" t="s">
        <v>5</v>
      </c>
      <c r="P60" s="19" t="s">
        <v>5</v>
      </c>
      <c r="Q60" s="27">
        <v>2021</v>
      </c>
      <c r="R60" s="106"/>
      <c r="S60" s="107"/>
      <c r="T60" s="107"/>
      <c r="U60" s="107"/>
      <c r="V60" s="107"/>
      <c r="W60" s="107"/>
      <c r="X60" s="108"/>
      <c r="Y60" s="19" t="s">
        <v>5</v>
      </c>
      <c r="Z60" s="1" t="s">
        <v>5</v>
      </c>
      <c r="AA60" s="1" t="s">
        <v>5</v>
      </c>
      <c r="AB60" s="1" t="s">
        <v>5</v>
      </c>
      <c r="AC60" s="1" t="s">
        <v>5</v>
      </c>
      <c r="AD60" s="15" t="s">
        <v>5</v>
      </c>
      <c r="AE60" s="75" t="s">
        <v>5</v>
      </c>
      <c r="AF60" s="71" t="s">
        <v>175</v>
      </c>
    </row>
    <row r="61" spans="1:32" ht="48" thickBot="1">
      <c r="A61" s="19" t="s">
        <v>119</v>
      </c>
      <c r="B61" s="1">
        <v>1</v>
      </c>
      <c r="C61" s="1">
        <v>1</v>
      </c>
      <c r="D61" s="15">
        <v>4</v>
      </c>
      <c r="E61" s="19">
        <v>0</v>
      </c>
      <c r="F61" s="20">
        <v>2</v>
      </c>
      <c r="G61" s="18"/>
      <c r="H61" s="2" t="s">
        <v>156</v>
      </c>
      <c r="I61" s="1" t="s">
        <v>8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5">
        <v>1</v>
      </c>
      <c r="P61" s="44">
        <f>SUM(J61:O61)</f>
        <v>6</v>
      </c>
      <c r="Q61" s="27">
        <v>2021</v>
      </c>
      <c r="R61" s="106">
        <f t="shared" si="3"/>
        <v>0</v>
      </c>
      <c r="S61" s="107">
        <f t="shared" si="4"/>
        <v>0</v>
      </c>
      <c r="T61" s="107">
        <f t="shared" si="5"/>
        <v>0</v>
      </c>
      <c r="U61" s="107">
        <f t="shared" si="6"/>
        <v>0</v>
      </c>
      <c r="V61" s="107">
        <f t="shared" si="7"/>
        <v>0</v>
      </c>
      <c r="W61" s="107">
        <f t="shared" si="8"/>
        <v>0</v>
      </c>
      <c r="X61" s="108">
        <f t="shared" si="9"/>
        <v>0</v>
      </c>
      <c r="Y61" s="19">
        <v>1</v>
      </c>
      <c r="Z61" s="1">
        <v>1</v>
      </c>
      <c r="AA61" s="1">
        <v>1</v>
      </c>
      <c r="AB61" s="1">
        <v>1</v>
      </c>
      <c r="AC61" s="1">
        <v>1</v>
      </c>
      <c r="AD61" s="15">
        <v>1</v>
      </c>
      <c r="AE61" s="77">
        <v>6</v>
      </c>
      <c r="AF61" s="71"/>
    </row>
    <row r="62" spans="1:32" ht="48" thickBot="1">
      <c r="A62" s="19" t="s">
        <v>119</v>
      </c>
      <c r="B62" s="1">
        <v>1</v>
      </c>
      <c r="C62" s="1">
        <v>1</v>
      </c>
      <c r="D62" s="15">
        <v>5</v>
      </c>
      <c r="E62" s="19">
        <v>0</v>
      </c>
      <c r="F62" s="20">
        <v>0</v>
      </c>
      <c r="G62" s="18"/>
      <c r="H62" s="6" t="s">
        <v>76</v>
      </c>
      <c r="I62" s="1" t="s">
        <v>2</v>
      </c>
      <c r="J62" s="4">
        <v>0</v>
      </c>
      <c r="K62" s="4">
        <v>0</v>
      </c>
      <c r="L62" s="31">
        <f>K62*'Расчет для паспорта'!$B$19</f>
        <v>0</v>
      </c>
      <c r="M62" s="31">
        <f>L62*'Расчет для паспорта'!$B$18</f>
        <v>0</v>
      </c>
      <c r="N62" s="31">
        <f>M62*'Расчет для паспорта'!$B$20</f>
        <v>0</v>
      </c>
      <c r="O62" s="36">
        <f>N62*'Расчет для паспорта'!$B$21</f>
        <v>0</v>
      </c>
      <c r="P62" s="43">
        <f>SUM(J62:O62)</f>
        <v>0</v>
      </c>
      <c r="Q62" s="27">
        <v>2021</v>
      </c>
      <c r="R62" s="106">
        <f t="shared" si="3"/>
        <v>0</v>
      </c>
      <c r="S62" s="107">
        <f t="shared" si="4"/>
        <v>0</v>
      </c>
      <c r="T62" s="107">
        <f t="shared" si="5"/>
        <v>0</v>
      </c>
      <c r="U62" s="107">
        <f t="shared" si="6"/>
        <v>0</v>
      </c>
      <c r="V62" s="107">
        <f t="shared" si="7"/>
        <v>0</v>
      </c>
      <c r="W62" s="107">
        <f t="shared" si="8"/>
        <v>0</v>
      </c>
      <c r="X62" s="108">
        <f t="shared" si="9"/>
        <v>0</v>
      </c>
      <c r="Y62" s="43">
        <v>0</v>
      </c>
      <c r="Z62" s="4">
        <v>0</v>
      </c>
      <c r="AA62" s="31">
        <v>0</v>
      </c>
      <c r="AB62" s="31">
        <v>0</v>
      </c>
      <c r="AC62" s="31">
        <v>0</v>
      </c>
      <c r="AD62" s="36">
        <v>0</v>
      </c>
      <c r="AE62" s="76">
        <v>0</v>
      </c>
      <c r="AF62" s="71"/>
    </row>
    <row r="63" spans="1:32" ht="16.5" thickBot="1">
      <c r="A63" s="19" t="s">
        <v>119</v>
      </c>
      <c r="B63" s="1">
        <v>1</v>
      </c>
      <c r="C63" s="1">
        <v>1</v>
      </c>
      <c r="D63" s="15">
        <v>5</v>
      </c>
      <c r="E63" s="19">
        <v>0</v>
      </c>
      <c r="F63" s="20">
        <v>0</v>
      </c>
      <c r="G63" s="18">
        <v>3</v>
      </c>
      <c r="H63" s="6" t="s">
        <v>86</v>
      </c>
      <c r="I63" s="1" t="s">
        <v>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37">
        <v>0</v>
      </c>
      <c r="P63" s="42">
        <f>SUM(J63:O63)</f>
        <v>0</v>
      </c>
      <c r="Q63" s="20"/>
      <c r="R63" s="106">
        <f t="shared" si="3"/>
        <v>0</v>
      </c>
      <c r="S63" s="107">
        <f t="shared" si="4"/>
        <v>0</v>
      </c>
      <c r="T63" s="107">
        <f t="shared" si="5"/>
        <v>0</v>
      </c>
      <c r="U63" s="107">
        <f t="shared" si="6"/>
        <v>0</v>
      </c>
      <c r="V63" s="107">
        <f t="shared" si="7"/>
        <v>0</v>
      </c>
      <c r="W63" s="107">
        <f t="shared" si="8"/>
        <v>0</v>
      </c>
      <c r="X63" s="108">
        <f t="shared" si="9"/>
        <v>0</v>
      </c>
      <c r="Y63" s="43">
        <v>0</v>
      </c>
      <c r="Z63" s="4">
        <v>0</v>
      </c>
      <c r="AA63" s="4">
        <v>0</v>
      </c>
      <c r="AB63" s="4">
        <v>0</v>
      </c>
      <c r="AC63" s="4">
        <v>0</v>
      </c>
      <c r="AD63" s="37">
        <v>0</v>
      </c>
      <c r="AE63" s="74">
        <v>0</v>
      </c>
      <c r="AF63" s="71"/>
    </row>
    <row r="64" spans="1:32" ht="16.5" thickBot="1">
      <c r="A64" s="19" t="s">
        <v>119</v>
      </c>
      <c r="B64" s="1">
        <v>1</v>
      </c>
      <c r="C64" s="1">
        <v>1</v>
      </c>
      <c r="D64" s="15">
        <v>5</v>
      </c>
      <c r="E64" s="19">
        <v>0</v>
      </c>
      <c r="F64" s="20">
        <v>0</v>
      </c>
      <c r="G64" s="18">
        <v>2</v>
      </c>
      <c r="H64" s="6" t="s">
        <v>87</v>
      </c>
      <c r="I64" s="1" t="s">
        <v>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37">
        <v>0</v>
      </c>
      <c r="P64" s="42">
        <f>SUM(J64:O64)</f>
        <v>0</v>
      </c>
      <c r="Q64" s="20"/>
      <c r="R64" s="106">
        <f t="shared" si="3"/>
        <v>0</v>
      </c>
      <c r="S64" s="107">
        <f t="shared" si="4"/>
        <v>0</v>
      </c>
      <c r="T64" s="107">
        <f t="shared" si="5"/>
        <v>0</v>
      </c>
      <c r="U64" s="107">
        <f t="shared" si="6"/>
        <v>0</v>
      </c>
      <c r="V64" s="107">
        <f t="shared" si="7"/>
        <v>0</v>
      </c>
      <c r="W64" s="107">
        <f t="shared" si="8"/>
        <v>0</v>
      </c>
      <c r="X64" s="108">
        <f t="shared" si="9"/>
        <v>0</v>
      </c>
      <c r="Y64" s="43">
        <v>0</v>
      </c>
      <c r="Z64" s="4">
        <v>0</v>
      </c>
      <c r="AA64" s="4">
        <v>0</v>
      </c>
      <c r="AB64" s="4">
        <v>0</v>
      </c>
      <c r="AC64" s="4">
        <v>0</v>
      </c>
      <c r="AD64" s="37">
        <v>0</v>
      </c>
      <c r="AE64" s="74">
        <v>0</v>
      </c>
      <c r="AF64" s="71"/>
    </row>
    <row r="65" spans="1:32" ht="32.25" thickBot="1">
      <c r="A65" s="19" t="s">
        <v>119</v>
      </c>
      <c r="B65" s="1">
        <v>1</v>
      </c>
      <c r="C65" s="1">
        <v>1</v>
      </c>
      <c r="D65" s="15">
        <v>5</v>
      </c>
      <c r="E65" s="19">
        <v>0</v>
      </c>
      <c r="F65" s="20">
        <v>0</v>
      </c>
      <c r="G65" s="18"/>
      <c r="H65" s="2" t="s">
        <v>160</v>
      </c>
      <c r="I65" s="1" t="s">
        <v>0</v>
      </c>
      <c r="J65" s="1">
        <v>98</v>
      </c>
      <c r="K65" s="1">
        <v>99</v>
      </c>
      <c r="L65" s="1">
        <v>99</v>
      </c>
      <c r="M65" s="1">
        <v>99</v>
      </c>
      <c r="N65" s="1">
        <v>99</v>
      </c>
      <c r="O65" s="15">
        <v>99</v>
      </c>
      <c r="P65" s="19">
        <f>O65</f>
        <v>99</v>
      </c>
      <c r="Q65" s="27">
        <v>2021</v>
      </c>
      <c r="R65" s="106">
        <f t="shared" si="3"/>
        <v>0</v>
      </c>
      <c r="S65" s="107">
        <f t="shared" si="4"/>
        <v>0</v>
      </c>
      <c r="T65" s="107">
        <f t="shared" si="5"/>
        <v>0</v>
      </c>
      <c r="U65" s="107">
        <f t="shared" si="6"/>
        <v>0</v>
      </c>
      <c r="V65" s="107">
        <f t="shared" si="7"/>
        <v>0</v>
      </c>
      <c r="W65" s="107">
        <f t="shared" si="8"/>
        <v>0</v>
      </c>
      <c r="X65" s="108">
        <f t="shared" si="9"/>
        <v>0</v>
      </c>
      <c r="Y65" s="19">
        <v>98</v>
      </c>
      <c r="Z65" s="1">
        <v>99</v>
      </c>
      <c r="AA65" s="1">
        <v>99</v>
      </c>
      <c r="AB65" s="1">
        <v>99</v>
      </c>
      <c r="AC65" s="1">
        <v>99</v>
      </c>
      <c r="AD65" s="15">
        <v>99</v>
      </c>
      <c r="AE65" s="75">
        <v>99</v>
      </c>
      <c r="AF65" s="71"/>
    </row>
    <row r="66" spans="1:32" ht="63.75" thickBot="1">
      <c r="A66" s="19" t="s">
        <v>119</v>
      </c>
      <c r="B66" s="1">
        <v>1</v>
      </c>
      <c r="C66" s="1">
        <v>1</v>
      </c>
      <c r="D66" s="15">
        <v>5</v>
      </c>
      <c r="E66" s="19">
        <v>0</v>
      </c>
      <c r="F66" s="20">
        <v>0</v>
      </c>
      <c r="G66" s="18"/>
      <c r="H66" s="2" t="s">
        <v>111</v>
      </c>
      <c r="I66" s="1" t="s">
        <v>8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5">
        <v>1</v>
      </c>
      <c r="P66" s="44">
        <f>SUM(J66:O66)</f>
        <v>6</v>
      </c>
      <c r="Q66" s="27">
        <v>2021</v>
      </c>
      <c r="R66" s="106">
        <f t="shared" si="3"/>
        <v>0</v>
      </c>
      <c r="S66" s="107">
        <f t="shared" si="4"/>
        <v>0</v>
      </c>
      <c r="T66" s="107">
        <f t="shared" si="5"/>
        <v>0</v>
      </c>
      <c r="U66" s="107">
        <f t="shared" si="6"/>
        <v>0</v>
      </c>
      <c r="V66" s="107">
        <f t="shared" si="7"/>
        <v>0</v>
      </c>
      <c r="W66" s="107">
        <f t="shared" si="8"/>
        <v>0</v>
      </c>
      <c r="X66" s="108">
        <f t="shared" si="9"/>
        <v>0</v>
      </c>
      <c r="Y66" s="19">
        <v>1</v>
      </c>
      <c r="Z66" s="1">
        <v>1</v>
      </c>
      <c r="AA66" s="1">
        <v>1</v>
      </c>
      <c r="AB66" s="1">
        <v>1</v>
      </c>
      <c r="AC66" s="1">
        <v>1</v>
      </c>
      <c r="AD66" s="15">
        <v>1</v>
      </c>
      <c r="AE66" s="77">
        <v>6</v>
      </c>
      <c r="AF66" s="71"/>
    </row>
    <row r="67" spans="1:32" ht="48" thickBot="1">
      <c r="A67" s="19" t="s">
        <v>119</v>
      </c>
      <c r="B67" s="1">
        <v>1</v>
      </c>
      <c r="C67" s="1">
        <v>1</v>
      </c>
      <c r="D67" s="15">
        <v>5</v>
      </c>
      <c r="E67" s="19">
        <v>0</v>
      </c>
      <c r="F67" s="20">
        <v>1</v>
      </c>
      <c r="G67" s="18"/>
      <c r="H67" s="2" t="s">
        <v>147</v>
      </c>
      <c r="I67" s="1" t="s">
        <v>13</v>
      </c>
      <c r="J67" s="1" t="s">
        <v>5</v>
      </c>
      <c r="K67" s="1" t="s">
        <v>5</v>
      </c>
      <c r="L67" s="1" t="s">
        <v>5</v>
      </c>
      <c r="M67" s="1" t="s">
        <v>5</v>
      </c>
      <c r="N67" s="1" t="s">
        <v>5</v>
      </c>
      <c r="O67" s="15" t="s">
        <v>5</v>
      </c>
      <c r="P67" s="44" t="s">
        <v>5</v>
      </c>
      <c r="Q67" s="27">
        <v>2021</v>
      </c>
      <c r="R67" s="106"/>
      <c r="S67" s="107"/>
      <c r="T67" s="107"/>
      <c r="U67" s="107"/>
      <c r="V67" s="107"/>
      <c r="W67" s="107"/>
      <c r="X67" s="108"/>
      <c r="Y67" s="19" t="s">
        <v>5</v>
      </c>
      <c r="Z67" s="1" t="s">
        <v>5</v>
      </c>
      <c r="AA67" s="1" t="s">
        <v>5</v>
      </c>
      <c r="AB67" s="1" t="s">
        <v>5</v>
      </c>
      <c r="AC67" s="1" t="s">
        <v>5</v>
      </c>
      <c r="AD67" s="15" t="s">
        <v>5</v>
      </c>
      <c r="AE67" s="77" t="s">
        <v>5</v>
      </c>
      <c r="AF67" s="71" t="s">
        <v>175</v>
      </c>
    </row>
    <row r="68" spans="1:32" ht="32.25" thickBot="1">
      <c r="A68" s="19" t="s">
        <v>119</v>
      </c>
      <c r="B68" s="1">
        <v>1</v>
      </c>
      <c r="C68" s="1">
        <v>1</v>
      </c>
      <c r="D68" s="15">
        <v>5</v>
      </c>
      <c r="E68" s="19">
        <v>0</v>
      </c>
      <c r="F68" s="20">
        <v>1</v>
      </c>
      <c r="G68" s="18"/>
      <c r="H68" s="2" t="s">
        <v>148</v>
      </c>
      <c r="I68" s="1" t="s">
        <v>8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5">
        <v>1</v>
      </c>
      <c r="P68" s="44">
        <f>SUM(J68:O68)</f>
        <v>6</v>
      </c>
      <c r="Q68" s="27">
        <v>2021</v>
      </c>
      <c r="R68" s="106">
        <f t="shared" si="3"/>
        <v>0</v>
      </c>
      <c r="S68" s="107">
        <f t="shared" si="4"/>
        <v>0</v>
      </c>
      <c r="T68" s="107">
        <f t="shared" si="5"/>
        <v>0</v>
      </c>
      <c r="U68" s="107">
        <f t="shared" si="6"/>
        <v>0</v>
      </c>
      <c r="V68" s="107">
        <f t="shared" si="7"/>
        <v>0</v>
      </c>
      <c r="W68" s="107">
        <f t="shared" si="8"/>
        <v>0</v>
      </c>
      <c r="X68" s="108">
        <f t="shared" si="9"/>
        <v>0</v>
      </c>
      <c r="Y68" s="19">
        <v>1</v>
      </c>
      <c r="Z68" s="1">
        <v>1</v>
      </c>
      <c r="AA68" s="1">
        <v>1</v>
      </c>
      <c r="AB68" s="1">
        <v>1</v>
      </c>
      <c r="AC68" s="1">
        <v>1</v>
      </c>
      <c r="AD68" s="15">
        <v>1</v>
      </c>
      <c r="AE68" s="77">
        <v>6</v>
      </c>
      <c r="AF68" s="71"/>
    </row>
    <row r="69" spans="1:32" ht="111" thickBot="1">
      <c r="A69" s="19" t="s">
        <v>119</v>
      </c>
      <c r="B69" s="1">
        <v>1</v>
      </c>
      <c r="C69" s="1">
        <v>1</v>
      </c>
      <c r="D69" s="15">
        <v>5</v>
      </c>
      <c r="E69" s="19">
        <v>0</v>
      </c>
      <c r="F69" s="20">
        <v>2</v>
      </c>
      <c r="G69" s="18"/>
      <c r="H69" s="2" t="s">
        <v>137</v>
      </c>
      <c r="I69" s="1" t="s">
        <v>13</v>
      </c>
      <c r="J69" s="1" t="s">
        <v>5</v>
      </c>
      <c r="K69" s="1" t="s">
        <v>5</v>
      </c>
      <c r="L69" s="1" t="s">
        <v>5</v>
      </c>
      <c r="M69" s="1" t="s">
        <v>5</v>
      </c>
      <c r="N69" s="1" t="s">
        <v>5</v>
      </c>
      <c r="O69" s="15" t="s">
        <v>5</v>
      </c>
      <c r="P69" s="19" t="s">
        <v>5</v>
      </c>
      <c r="Q69" s="27">
        <v>2021</v>
      </c>
      <c r="R69" s="106"/>
      <c r="S69" s="107"/>
      <c r="T69" s="107"/>
      <c r="U69" s="107"/>
      <c r="V69" s="107"/>
      <c r="W69" s="107"/>
      <c r="X69" s="108"/>
      <c r="Y69" s="19" t="s">
        <v>5</v>
      </c>
      <c r="Z69" s="1" t="s">
        <v>5</v>
      </c>
      <c r="AA69" s="1" t="s">
        <v>5</v>
      </c>
      <c r="AB69" s="1" t="s">
        <v>5</v>
      </c>
      <c r="AC69" s="1" t="s">
        <v>5</v>
      </c>
      <c r="AD69" s="15" t="s">
        <v>5</v>
      </c>
      <c r="AE69" s="75" t="s">
        <v>5</v>
      </c>
      <c r="AF69" s="71" t="s">
        <v>175</v>
      </c>
    </row>
    <row r="70" spans="1:32" ht="79.5" thickBot="1">
      <c r="A70" s="19" t="s">
        <v>119</v>
      </c>
      <c r="B70" s="1">
        <v>1</v>
      </c>
      <c r="C70" s="1">
        <v>1</v>
      </c>
      <c r="D70" s="15">
        <v>5</v>
      </c>
      <c r="E70" s="19">
        <v>0</v>
      </c>
      <c r="F70" s="20">
        <v>2</v>
      </c>
      <c r="G70" s="18"/>
      <c r="H70" s="2" t="s">
        <v>55</v>
      </c>
      <c r="I70" s="1" t="s">
        <v>0</v>
      </c>
      <c r="J70" s="1">
        <v>99</v>
      </c>
      <c r="K70" s="1">
        <v>99</v>
      </c>
      <c r="L70" s="1">
        <v>99</v>
      </c>
      <c r="M70" s="1">
        <v>99</v>
      </c>
      <c r="N70" s="1">
        <v>99</v>
      </c>
      <c r="O70" s="15">
        <v>99</v>
      </c>
      <c r="P70" s="19">
        <f>O70</f>
        <v>99</v>
      </c>
      <c r="Q70" s="27">
        <v>2021</v>
      </c>
      <c r="R70" s="106">
        <f aca="true" t="shared" si="20" ref="R70:R135">J70-Y70</f>
        <v>0</v>
      </c>
      <c r="S70" s="107">
        <f aca="true" t="shared" si="21" ref="S70:S135">K70-Z70</f>
        <v>0</v>
      </c>
      <c r="T70" s="107">
        <f aca="true" t="shared" si="22" ref="T70:T135">L70-AA70</f>
        <v>0</v>
      </c>
      <c r="U70" s="107">
        <f aca="true" t="shared" si="23" ref="U70:U135">M70-AB70</f>
        <v>0</v>
      </c>
      <c r="V70" s="107">
        <f aca="true" t="shared" si="24" ref="V70:V135">N70-AC70</f>
        <v>0</v>
      </c>
      <c r="W70" s="107">
        <f aca="true" t="shared" si="25" ref="W70:W135">O70-AD70</f>
        <v>0</v>
      </c>
      <c r="X70" s="108">
        <f aca="true" t="shared" si="26" ref="X70:X135">P70-AE70</f>
        <v>0</v>
      </c>
      <c r="Y70" s="19">
        <v>99</v>
      </c>
      <c r="Z70" s="1">
        <v>99</v>
      </c>
      <c r="AA70" s="1">
        <v>99</v>
      </c>
      <c r="AB70" s="1">
        <v>99</v>
      </c>
      <c r="AC70" s="1">
        <v>99</v>
      </c>
      <c r="AD70" s="15">
        <v>99</v>
      </c>
      <c r="AE70" s="75">
        <v>99</v>
      </c>
      <c r="AF70" s="71"/>
    </row>
    <row r="71" spans="1:32" ht="16.5" thickBot="1">
      <c r="A71" s="19" t="s">
        <v>119</v>
      </c>
      <c r="B71" s="1">
        <v>1</v>
      </c>
      <c r="C71" s="1">
        <v>1</v>
      </c>
      <c r="D71" s="15">
        <v>6</v>
      </c>
      <c r="E71" s="19">
        <v>0</v>
      </c>
      <c r="F71" s="20">
        <v>0</v>
      </c>
      <c r="G71" s="18"/>
      <c r="H71" s="6" t="s">
        <v>77</v>
      </c>
      <c r="I71" s="1" t="s">
        <v>2</v>
      </c>
      <c r="J71" s="4">
        <f aca="true" t="shared" si="27" ref="J71:O71">J72+J73</f>
        <v>9680.3</v>
      </c>
      <c r="K71" s="4">
        <f t="shared" si="27"/>
        <v>0</v>
      </c>
      <c r="L71" s="4">
        <f t="shared" si="27"/>
        <v>0</v>
      </c>
      <c r="M71" s="4">
        <f t="shared" si="27"/>
        <v>0</v>
      </c>
      <c r="N71" s="4">
        <f t="shared" si="27"/>
        <v>0</v>
      </c>
      <c r="O71" s="4">
        <f t="shared" si="27"/>
        <v>0</v>
      </c>
      <c r="P71" s="43">
        <f>SUM(J71:O71)</f>
        <v>9680.3</v>
      </c>
      <c r="Q71" s="27">
        <v>2021</v>
      </c>
      <c r="R71" s="106">
        <f t="shared" si="20"/>
        <v>0</v>
      </c>
      <c r="S71" s="107">
        <f t="shared" si="21"/>
        <v>0</v>
      </c>
      <c r="T71" s="107">
        <f t="shared" si="22"/>
        <v>0</v>
      </c>
      <c r="U71" s="107">
        <f t="shared" si="23"/>
        <v>0</v>
      </c>
      <c r="V71" s="107">
        <f t="shared" si="24"/>
        <v>0</v>
      </c>
      <c r="W71" s="107">
        <f t="shared" si="25"/>
        <v>0</v>
      </c>
      <c r="X71" s="108">
        <f t="shared" si="26"/>
        <v>0</v>
      </c>
      <c r="Y71" s="43">
        <v>9680.3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76">
        <v>9680.3</v>
      </c>
      <c r="AF71" s="71"/>
    </row>
    <row r="72" spans="1:32" ht="16.5" thickBot="1">
      <c r="A72" s="19" t="s">
        <v>119</v>
      </c>
      <c r="B72" s="1">
        <v>1</v>
      </c>
      <c r="C72" s="1">
        <v>1</v>
      </c>
      <c r="D72" s="15">
        <v>6</v>
      </c>
      <c r="E72" s="19">
        <v>0</v>
      </c>
      <c r="F72" s="20">
        <v>0</v>
      </c>
      <c r="G72" s="18">
        <v>3</v>
      </c>
      <c r="H72" s="6" t="s">
        <v>86</v>
      </c>
      <c r="I72" s="1" t="s">
        <v>2</v>
      </c>
      <c r="J72" s="4">
        <f aca="true" t="shared" si="28" ref="J72:O72">J78</f>
        <v>9680.3</v>
      </c>
      <c r="K72" s="4">
        <f t="shared" si="28"/>
        <v>0</v>
      </c>
      <c r="L72" s="4">
        <f t="shared" si="28"/>
        <v>0</v>
      </c>
      <c r="M72" s="4">
        <f t="shared" si="28"/>
        <v>0</v>
      </c>
      <c r="N72" s="4">
        <f t="shared" si="28"/>
        <v>0</v>
      </c>
      <c r="O72" s="4">
        <f t="shared" si="28"/>
        <v>0</v>
      </c>
      <c r="P72" s="42">
        <f>SUM(J72:O72)</f>
        <v>9680.3</v>
      </c>
      <c r="Q72" s="27">
        <v>2021</v>
      </c>
      <c r="R72" s="106">
        <f t="shared" si="20"/>
        <v>0</v>
      </c>
      <c r="S72" s="107">
        <f t="shared" si="21"/>
        <v>0</v>
      </c>
      <c r="T72" s="107">
        <f t="shared" si="22"/>
        <v>0</v>
      </c>
      <c r="U72" s="107">
        <f t="shared" si="23"/>
        <v>0</v>
      </c>
      <c r="V72" s="107">
        <f t="shared" si="24"/>
        <v>0</v>
      </c>
      <c r="W72" s="107">
        <f t="shared" si="25"/>
        <v>0</v>
      </c>
      <c r="X72" s="108">
        <f t="shared" si="26"/>
        <v>0</v>
      </c>
      <c r="Y72" s="43">
        <v>9680.3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74">
        <v>9680.3</v>
      </c>
      <c r="AF72" s="71"/>
    </row>
    <row r="73" spans="1:32" ht="16.5" thickBot="1">
      <c r="A73" s="19" t="s">
        <v>119</v>
      </c>
      <c r="B73" s="1">
        <v>1</v>
      </c>
      <c r="C73" s="1">
        <v>1</v>
      </c>
      <c r="D73" s="15">
        <v>6</v>
      </c>
      <c r="E73" s="19">
        <v>0</v>
      </c>
      <c r="F73" s="20">
        <v>0</v>
      </c>
      <c r="G73" s="18">
        <v>2</v>
      </c>
      <c r="H73" s="6" t="s">
        <v>87</v>
      </c>
      <c r="I73" s="1" t="s">
        <v>2</v>
      </c>
      <c r="J73" s="4">
        <f aca="true" t="shared" si="29" ref="J73:O73">J80</f>
        <v>0</v>
      </c>
      <c r="K73" s="4">
        <f t="shared" si="29"/>
        <v>0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37">
        <f t="shared" si="29"/>
        <v>0</v>
      </c>
      <c r="P73" s="42">
        <f>SUM(J73:O73)</f>
        <v>0</v>
      </c>
      <c r="Q73" s="27">
        <v>2021</v>
      </c>
      <c r="R73" s="106">
        <f t="shared" si="20"/>
        <v>0</v>
      </c>
      <c r="S73" s="107">
        <f t="shared" si="21"/>
        <v>0</v>
      </c>
      <c r="T73" s="107">
        <f t="shared" si="22"/>
        <v>0</v>
      </c>
      <c r="U73" s="107">
        <f t="shared" si="23"/>
        <v>0</v>
      </c>
      <c r="V73" s="107">
        <f t="shared" si="24"/>
        <v>0</v>
      </c>
      <c r="W73" s="107">
        <f t="shared" si="25"/>
        <v>0</v>
      </c>
      <c r="X73" s="108">
        <f t="shared" si="26"/>
        <v>0</v>
      </c>
      <c r="Y73" s="43">
        <v>0</v>
      </c>
      <c r="Z73" s="4">
        <v>0</v>
      </c>
      <c r="AA73" s="4">
        <v>0</v>
      </c>
      <c r="AB73" s="4">
        <v>0</v>
      </c>
      <c r="AC73" s="4">
        <v>0</v>
      </c>
      <c r="AD73" s="37">
        <v>0</v>
      </c>
      <c r="AE73" s="74">
        <v>0</v>
      </c>
      <c r="AF73" s="71"/>
    </row>
    <row r="74" spans="1:32" ht="32.25" thickBot="1">
      <c r="A74" s="19" t="s">
        <v>119</v>
      </c>
      <c r="B74" s="1">
        <v>1</v>
      </c>
      <c r="C74" s="1">
        <v>1</v>
      </c>
      <c r="D74" s="15">
        <v>6</v>
      </c>
      <c r="E74" s="19">
        <v>0</v>
      </c>
      <c r="F74" s="20">
        <v>0</v>
      </c>
      <c r="G74" s="18"/>
      <c r="H74" s="2" t="s">
        <v>83</v>
      </c>
      <c r="I74" s="1" t="s">
        <v>0</v>
      </c>
      <c r="J74" s="1">
        <v>94</v>
      </c>
      <c r="K74" s="1">
        <v>94</v>
      </c>
      <c r="L74" s="1">
        <v>94</v>
      </c>
      <c r="M74" s="1">
        <v>94</v>
      </c>
      <c r="N74" s="1">
        <v>94</v>
      </c>
      <c r="O74" s="15">
        <v>95</v>
      </c>
      <c r="P74" s="19">
        <f>O74</f>
        <v>95</v>
      </c>
      <c r="Q74" s="27">
        <v>2021</v>
      </c>
      <c r="R74" s="106">
        <f t="shared" si="20"/>
        <v>0</v>
      </c>
      <c r="S74" s="107">
        <f t="shared" si="21"/>
        <v>0</v>
      </c>
      <c r="T74" s="107">
        <f t="shared" si="22"/>
        <v>0</v>
      </c>
      <c r="U74" s="107">
        <f t="shared" si="23"/>
        <v>0</v>
      </c>
      <c r="V74" s="107">
        <f t="shared" si="24"/>
        <v>0</v>
      </c>
      <c r="W74" s="107">
        <f t="shared" si="25"/>
        <v>0</v>
      </c>
      <c r="X74" s="108">
        <f t="shared" si="26"/>
        <v>0</v>
      </c>
      <c r="Y74" s="19">
        <v>94</v>
      </c>
      <c r="Z74" s="1">
        <v>94</v>
      </c>
      <c r="AA74" s="1">
        <v>94</v>
      </c>
      <c r="AB74" s="1">
        <v>94</v>
      </c>
      <c r="AC74" s="1">
        <v>94</v>
      </c>
      <c r="AD74" s="15">
        <v>95</v>
      </c>
      <c r="AE74" s="75">
        <v>95</v>
      </c>
      <c r="AF74" s="71"/>
    </row>
    <row r="75" spans="1:32" ht="32.25" thickBot="1">
      <c r="A75" s="19" t="s">
        <v>119</v>
      </c>
      <c r="B75" s="1">
        <v>1</v>
      </c>
      <c r="C75" s="1">
        <v>1</v>
      </c>
      <c r="D75" s="15">
        <v>6</v>
      </c>
      <c r="E75" s="19">
        <v>0</v>
      </c>
      <c r="F75" s="20">
        <v>0</v>
      </c>
      <c r="G75" s="18"/>
      <c r="H75" s="2" t="s">
        <v>112</v>
      </c>
      <c r="I75" s="1" t="s">
        <v>0</v>
      </c>
      <c r="J75" s="1">
        <v>1.5</v>
      </c>
      <c r="K75" s="1">
        <v>2</v>
      </c>
      <c r="L75" s="1">
        <v>2</v>
      </c>
      <c r="M75" s="1">
        <v>3</v>
      </c>
      <c r="N75" s="1">
        <v>5</v>
      </c>
      <c r="O75" s="15">
        <v>7</v>
      </c>
      <c r="P75" s="19">
        <f>O75</f>
        <v>7</v>
      </c>
      <c r="Q75" s="27">
        <v>2021</v>
      </c>
      <c r="R75" s="106">
        <f t="shared" si="20"/>
        <v>0</v>
      </c>
      <c r="S75" s="107">
        <f t="shared" si="21"/>
        <v>0</v>
      </c>
      <c r="T75" s="107">
        <f t="shared" si="22"/>
        <v>0</v>
      </c>
      <c r="U75" s="107">
        <f t="shared" si="23"/>
        <v>0</v>
      </c>
      <c r="V75" s="107">
        <f t="shared" si="24"/>
        <v>0</v>
      </c>
      <c r="W75" s="107">
        <f t="shared" si="25"/>
        <v>0</v>
      </c>
      <c r="X75" s="108">
        <f t="shared" si="26"/>
        <v>0</v>
      </c>
      <c r="Y75" s="19">
        <v>1.5</v>
      </c>
      <c r="Z75" s="1">
        <v>2</v>
      </c>
      <c r="AA75" s="1">
        <v>2</v>
      </c>
      <c r="AB75" s="1">
        <v>3</v>
      </c>
      <c r="AC75" s="1">
        <v>5</v>
      </c>
      <c r="AD75" s="15">
        <v>7</v>
      </c>
      <c r="AE75" s="75">
        <v>7</v>
      </c>
      <c r="AF75" s="71"/>
    </row>
    <row r="76" spans="1:32" ht="48" thickBot="1">
      <c r="A76" s="19" t="s">
        <v>119</v>
      </c>
      <c r="B76" s="1">
        <v>1</v>
      </c>
      <c r="C76" s="1">
        <v>1</v>
      </c>
      <c r="D76" s="15">
        <v>6</v>
      </c>
      <c r="E76" s="19">
        <v>0</v>
      </c>
      <c r="F76" s="20">
        <v>1</v>
      </c>
      <c r="G76" s="18"/>
      <c r="H76" s="2" t="s">
        <v>80</v>
      </c>
      <c r="I76" s="1" t="s">
        <v>0</v>
      </c>
      <c r="J76" s="1">
        <v>100</v>
      </c>
      <c r="K76" s="1">
        <v>100</v>
      </c>
      <c r="L76" s="1">
        <v>100</v>
      </c>
      <c r="M76" s="1">
        <v>100</v>
      </c>
      <c r="N76" s="1">
        <v>100</v>
      </c>
      <c r="O76" s="15">
        <v>100</v>
      </c>
      <c r="P76" s="19">
        <f>O76</f>
        <v>100</v>
      </c>
      <c r="Q76" s="27">
        <v>2021</v>
      </c>
      <c r="R76" s="106">
        <f t="shared" si="20"/>
        <v>0</v>
      </c>
      <c r="S76" s="107">
        <f t="shared" si="21"/>
        <v>0</v>
      </c>
      <c r="T76" s="107">
        <f t="shared" si="22"/>
        <v>0</v>
      </c>
      <c r="U76" s="107">
        <f t="shared" si="23"/>
        <v>0</v>
      </c>
      <c r="V76" s="107">
        <f t="shared" si="24"/>
        <v>0</v>
      </c>
      <c r="W76" s="107">
        <f t="shared" si="25"/>
        <v>0</v>
      </c>
      <c r="X76" s="108">
        <f t="shared" si="26"/>
        <v>0</v>
      </c>
      <c r="Y76" s="19">
        <v>100</v>
      </c>
      <c r="Z76" s="1">
        <v>100</v>
      </c>
      <c r="AA76" s="1">
        <v>100</v>
      </c>
      <c r="AB76" s="1">
        <v>100</v>
      </c>
      <c r="AC76" s="1">
        <v>100</v>
      </c>
      <c r="AD76" s="15">
        <v>100</v>
      </c>
      <c r="AE76" s="75">
        <v>100</v>
      </c>
      <c r="AF76" s="71"/>
    </row>
    <row r="77" spans="1:32" ht="42.75" customHeight="1" thickBot="1">
      <c r="A77" s="19" t="s">
        <v>119</v>
      </c>
      <c r="B77" s="1">
        <v>1</v>
      </c>
      <c r="C77" s="1">
        <v>1</v>
      </c>
      <c r="D77" s="15">
        <v>6</v>
      </c>
      <c r="E77" s="19">
        <v>0</v>
      </c>
      <c r="F77" s="20">
        <v>1</v>
      </c>
      <c r="G77" s="18"/>
      <c r="H77" s="2" t="s">
        <v>56</v>
      </c>
      <c r="I77" s="1" t="s">
        <v>9</v>
      </c>
      <c r="J77" s="1">
        <v>2200</v>
      </c>
      <c r="K77" s="1">
        <v>2300</v>
      </c>
      <c r="L77" s="1">
        <v>2300</v>
      </c>
      <c r="M77" s="1">
        <v>2300</v>
      </c>
      <c r="N77" s="1">
        <v>2300</v>
      </c>
      <c r="O77" s="15">
        <v>2300</v>
      </c>
      <c r="P77" s="44">
        <f aca="true" t="shared" si="30" ref="P77:P82">SUM(J77:O77)</f>
        <v>13700</v>
      </c>
      <c r="Q77" s="27">
        <v>2021</v>
      </c>
      <c r="R77" s="106">
        <f t="shared" si="20"/>
        <v>0</v>
      </c>
      <c r="S77" s="107">
        <f t="shared" si="21"/>
        <v>0</v>
      </c>
      <c r="T77" s="107">
        <f t="shared" si="22"/>
        <v>0</v>
      </c>
      <c r="U77" s="107">
        <f t="shared" si="23"/>
        <v>0</v>
      </c>
      <c r="V77" s="107">
        <f t="shared" si="24"/>
        <v>0</v>
      </c>
      <c r="W77" s="107">
        <f t="shared" si="25"/>
        <v>0</v>
      </c>
      <c r="X77" s="108">
        <f t="shared" si="26"/>
        <v>0</v>
      </c>
      <c r="Y77" s="19">
        <v>2200</v>
      </c>
      <c r="Z77" s="1">
        <v>2300</v>
      </c>
      <c r="AA77" s="1">
        <v>2300</v>
      </c>
      <c r="AB77" s="1">
        <v>2300</v>
      </c>
      <c r="AC77" s="1">
        <v>2300</v>
      </c>
      <c r="AD77" s="15">
        <v>2300</v>
      </c>
      <c r="AE77" s="77">
        <v>13700</v>
      </c>
      <c r="AF77" s="71"/>
    </row>
    <row r="78" spans="1:32" ht="48" thickBot="1">
      <c r="A78" s="19" t="s">
        <v>119</v>
      </c>
      <c r="B78" s="1">
        <v>1</v>
      </c>
      <c r="C78" s="1">
        <v>1</v>
      </c>
      <c r="D78" s="15">
        <v>6</v>
      </c>
      <c r="E78" s="19">
        <v>0</v>
      </c>
      <c r="F78" s="20">
        <v>2</v>
      </c>
      <c r="G78" s="18">
        <v>3</v>
      </c>
      <c r="H78" s="56" t="s">
        <v>151</v>
      </c>
      <c r="I78" s="1" t="s">
        <v>2</v>
      </c>
      <c r="J78" s="4">
        <v>9680.3</v>
      </c>
      <c r="K78" s="4">
        <v>0</v>
      </c>
      <c r="L78" s="31">
        <f>K78*'Расчет для паспорта'!$B$19</f>
        <v>0</v>
      </c>
      <c r="M78" s="31">
        <f>L78*'Расчет для паспорта'!$B$18</f>
        <v>0</v>
      </c>
      <c r="N78" s="31">
        <f>M78*'Расчет для паспорта'!$B$20</f>
        <v>0</v>
      </c>
      <c r="O78" s="36">
        <v>0</v>
      </c>
      <c r="P78" s="43">
        <f t="shared" si="30"/>
        <v>9680.3</v>
      </c>
      <c r="Q78" s="27">
        <v>2016</v>
      </c>
      <c r="R78" s="106">
        <f t="shared" si="20"/>
        <v>0</v>
      </c>
      <c r="S78" s="107">
        <f t="shared" si="21"/>
        <v>0</v>
      </c>
      <c r="T78" s="107">
        <f t="shared" si="22"/>
        <v>0</v>
      </c>
      <c r="U78" s="107">
        <f t="shared" si="23"/>
        <v>0</v>
      </c>
      <c r="V78" s="107">
        <f t="shared" si="24"/>
        <v>0</v>
      </c>
      <c r="W78" s="107">
        <f t="shared" si="25"/>
        <v>0</v>
      </c>
      <c r="X78" s="108">
        <f t="shared" si="26"/>
        <v>0</v>
      </c>
      <c r="Y78" s="43">
        <v>9680.3</v>
      </c>
      <c r="Z78" s="4">
        <v>0</v>
      </c>
      <c r="AA78" s="31">
        <v>0</v>
      </c>
      <c r="AB78" s="31">
        <v>0</v>
      </c>
      <c r="AC78" s="31">
        <v>0</v>
      </c>
      <c r="AD78" s="36">
        <v>0</v>
      </c>
      <c r="AE78" s="76">
        <v>9680.3</v>
      </c>
      <c r="AF78" s="71" t="s">
        <v>173</v>
      </c>
    </row>
    <row r="79" spans="1:32" ht="32.25" thickBot="1">
      <c r="A79" s="19" t="s">
        <v>119</v>
      </c>
      <c r="B79" s="1">
        <v>1</v>
      </c>
      <c r="C79" s="1">
        <v>1</v>
      </c>
      <c r="D79" s="15">
        <v>6</v>
      </c>
      <c r="E79" s="19">
        <v>0</v>
      </c>
      <c r="F79" s="20">
        <v>2</v>
      </c>
      <c r="G79" s="18"/>
      <c r="H79" s="2" t="s">
        <v>116</v>
      </c>
      <c r="I79" s="1" t="s">
        <v>0</v>
      </c>
      <c r="J79" s="4">
        <v>74.3</v>
      </c>
      <c r="K79" s="4">
        <v>0</v>
      </c>
      <c r="L79" s="4">
        <v>0</v>
      </c>
      <c r="M79" s="4">
        <v>0</v>
      </c>
      <c r="N79" s="4">
        <v>0</v>
      </c>
      <c r="O79" s="37">
        <v>0</v>
      </c>
      <c r="P79" s="43">
        <f t="shared" si="30"/>
        <v>74.3</v>
      </c>
      <c r="Q79" s="20">
        <v>2016</v>
      </c>
      <c r="R79" s="106">
        <f t="shared" si="20"/>
        <v>0</v>
      </c>
      <c r="S79" s="107">
        <f t="shared" si="21"/>
        <v>0</v>
      </c>
      <c r="T79" s="107">
        <f t="shared" si="22"/>
        <v>0</v>
      </c>
      <c r="U79" s="107">
        <f t="shared" si="23"/>
        <v>0</v>
      </c>
      <c r="V79" s="107">
        <f t="shared" si="24"/>
        <v>0</v>
      </c>
      <c r="W79" s="107">
        <f t="shared" si="25"/>
        <v>0</v>
      </c>
      <c r="X79" s="108">
        <f t="shared" si="26"/>
        <v>0</v>
      </c>
      <c r="Y79" s="43">
        <v>74.3</v>
      </c>
      <c r="Z79" s="4">
        <v>0</v>
      </c>
      <c r="AA79" s="4">
        <v>0</v>
      </c>
      <c r="AB79" s="4">
        <v>0</v>
      </c>
      <c r="AC79" s="4">
        <v>0</v>
      </c>
      <c r="AD79" s="37">
        <v>0</v>
      </c>
      <c r="AE79" s="76">
        <v>74.3</v>
      </c>
      <c r="AF79" s="71"/>
    </row>
    <row r="80" spans="1:32" ht="48" thickBot="1">
      <c r="A80" s="19" t="s">
        <v>119</v>
      </c>
      <c r="B80" s="1">
        <v>1</v>
      </c>
      <c r="C80" s="1">
        <v>1</v>
      </c>
      <c r="D80" s="15">
        <v>7</v>
      </c>
      <c r="E80" s="19">
        <v>0</v>
      </c>
      <c r="F80" s="20">
        <v>0</v>
      </c>
      <c r="G80" s="18"/>
      <c r="H80" s="9" t="s">
        <v>138</v>
      </c>
      <c r="I80" s="1" t="s">
        <v>2</v>
      </c>
      <c r="J80" s="4">
        <v>0</v>
      </c>
      <c r="K80" s="4">
        <v>0</v>
      </c>
      <c r="L80" s="31">
        <f>K80*'Расчет для паспорта'!$B$19</f>
        <v>0</v>
      </c>
      <c r="M80" s="31">
        <f>L80*'Расчет для паспорта'!$B$18</f>
        <v>0</v>
      </c>
      <c r="N80" s="31">
        <f>M80*'Расчет для паспорта'!$B$20</f>
        <v>0</v>
      </c>
      <c r="O80" s="36">
        <f>N80*'Расчет для паспорта'!$B$21</f>
        <v>0</v>
      </c>
      <c r="P80" s="43">
        <f t="shared" si="30"/>
        <v>0</v>
      </c>
      <c r="Q80" s="27">
        <v>2021</v>
      </c>
      <c r="R80" s="106">
        <f t="shared" si="20"/>
        <v>0</v>
      </c>
      <c r="S80" s="107">
        <f t="shared" si="21"/>
        <v>0</v>
      </c>
      <c r="T80" s="107">
        <f t="shared" si="22"/>
        <v>0</v>
      </c>
      <c r="U80" s="107">
        <f t="shared" si="23"/>
        <v>0</v>
      </c>
      <c r="V80" s="107">
        <f t="shared" si="24"/>
        <v>0</v>
      </c>
      <c r="W80" s="107">
        <f t="shared" si="25"/>
        <v>0</v>
      </c>
      <c r="X80" s="108">
        <f t="shared" si="26"/>
        <v>0</v>
      </c>
      <c r="Y80" s="43">
        <v>0</v>
      </c>
      <c r="Z80" s="4">
        <v>0</v>
      </c>
      <c r="AA80" s="31">
        <v>0</v>
      </c>
      <c r="AB80" s="31">
        <v>0</v>
      </c>
      <c r="AC80" s="31">
        <v>0</v>
      </c>
      <c r="AD80" s="36">
        <v>0</v>
      </c>
      <c r="AE80" s="76">
        <v>0</v>
      </c>
      <c r="AF80" s="71"/>
    </row>
    <row r="81" spans="1:32" ht="16.5" thickBot="1">
      <c r="A81" s="19" t="s">
        <v>119</v>
      </c>
      <c r="B81" s="1">
        <v>1</v>
      </c>
      <c r="C81" s="1">
        <v>1</v>
      </c>
      <c r="D81" s="15">
        <v>7</v>
      </c>
      <c r="E81" s="19">
        <v>0</v>
      </c>
      <c r="F81" s="20">
        <v>0</v>
      </c>
      <c r="G81" s="18">
        <v>3</v>
      </c>
      <c r="H81" s="6" t="s">
        <v>86</v>
      </c>
      <c r="I81" s="1" t="s">
        <v>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37">
        <v>0</v>
      </c>
      <c r="P81" s="42">
        <f t="shared" si="30"/>
        <v>0</v>
      </c>
      <c r="Q81" s="20"/>
      <c r="R81" s="106">
        <f t="shared" si="20"/>
        <v>0</v>
      </c>
      <c r="S81" s="107">
        <f t="shared" si="21"/>
        <v>0</v>
      </c>
      <c r="T81" s="107">
        <f t="shared" si="22"/>
        <v>0</v>
      </c>
      <c r="U81" s="107">
        <f t="shared" si="23"/>
        <v>0</v>
      </c>
      <c r="V81" s="107">
        <f t="shared" si="24"/>
        <v>0</v>
      </c>
      <c r="W81" s="107">
        <f t="shared" si="25"/>
        <v>0</v>
      </c>
      <c r="X81" s="108">
        <f t="shared" si="26"/>
        <v>0</v>
      </c>
      <c r="Y81" s="43">
        <v>0</v>
      </c>
      <c r="Z81" s="4">
        <v>0</v>
      </c>
      <c r="AA81" s="4">
        <v>0</v>
      </c>
      <c r="AB81" s="4">
        <v>0</v>
      </c>
      <c r="AC81" s="4">
        <v>0</v>
      </c>
      <c r="AD81" s="37">
        <v>0</v>
      </c>
      <c r="AE81" s="74">
        <v>0</v>
      </c>
      <c r="AF81" s="71"/>
    </row>
    <row r="82" spans="1:32" ht="16.5" thickBot="1">
      <c r="A82" s="19" t="s">
        <v>119</v>
      </c>
      <c r="B82" s="1">
        <v>1</v>
      </c>
      <c r="C82" s="1">
        <v>1</v>
      </c>
      <c r="D82" s="15">
        <v>7</v>
      </c>
      <c r="E82" s="19">
        <v>0</v>
      </c>
      <c r="F82" s="20">
        <v>0</v>
      </c>
      <c r="G82" s="18">
        <v>2</v>
      </c>
      <c r="H82" s="6" t="s">
        <v>87</v>
      </c>
      <c r="I82" s="1" t="s">
        <v>2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37">
        <v>0</v>
      </c>
      <c r="P82" s="42">
        <f t="shared" si="30"/>
        <v>0</v>
      </c>
      <c r="Q82" s="20"/>
      <c r="R82" s="106">
        <f t="shared" si="20"/>
        <v>0</v>
      </c>
      <c r="S82" s="107">
        <f t="shared" si="21"/>
        <v>0</v>
      </c>
      <c r="T82" s="107">
        <f t="shared" si="22"/>
        <v>0</v>
      </c>
      <c r="U82" s="107">
        <f t="shared" si="23"/>
        <v>0</v>
      </c>
      <c r="V82" s="107">
        <f t="shared" si="24"/>
        <v>0</v>
      </c>
      <c r="W82" s="107">
        <f t="shared" si="25"/>
        <v>0</v>
      </c>
      <c r="X82" s="108">
        <f t="shared" si="26"/>
        <v>0</v>
      </c>
      <c r="Y82" s="43">
        <v>0</v>
      </c>
      <c r="Z82" s="4">
        <v>0</v>
      </c>
      <c r="AA82" s="4">
        <v>0</v>
      </c>
      <c r="AB82" s="4">
        <v>0</v>
      </c>
      <c r="AC82" s="4">
        <v>0</v>
      </c>
      <c r="AD82" s="37">
        <v>0</v>
      </c>
      <c r="AE82" s="74">
        <v>0</v>
      </c>
      <c r="AF82" s="71"/>
    </row>
    <row r="83" spans="1:32" ht="32.25" thickBot="1">
      <c r="A83" s="19" t="s">
        <v>119</v>
      </c>
      <c r="B83" s="1">
        <v>1</v>
      </c>
      <c r="C83" s="1">
        <v>1</v>
      </c>
      <c r="D83" s="15">
        <v>7</v>
      </c>
      <c r="E83" s="19">
        <v>0</v>
      </c>
      <c r="F83" s="20">
        <v>0</v>
      </c>
      <c r="G83" s="18"/>
      <c r="H83" s="2" t="s">
        <v>10</v>
      </c>
      <c r="I83" s="1" t="s">
        <v>0</v>
      </c>
      <c r="J83" s="1">
        <v>99</v>
      </c>
      <c r="K83" s="1">
        <v>99</v>
      </c>
      <c r="L83" s="1">
        <v>99</v>
      </c>
      <c r="M83" s="1">
        <v>99</v>
      </c>
      <c r="N83" s="1">
        <v>99</v>
      </c>
      <c r="O83" s="15">
        <v>100</v>
      </c>
      <c r="P83" s="19">
        <f>O83</f>
        <v>100</v>
      </c>
      <c r="Q83" s="27">
        <v>2021</v>
      </c>
      <c r="R83" s="106">
        <f t="shared" si="20"/>
        <v>0</v>
      </c>
      <c r="S83" s="107">
        <f t="shared" si="21"/>
        <v>0</v>
      </c>
      <c r="T83" s="107">
        <f t="shared" si="22"/>
        <v>0</v>
      </c>
      <c r="U83" s="107">
        <f t="shared" si="23"/>
        <v>0</v>
      </c>
      <c r="V83" s="107">
        <f t="shared" si="24"/>
        <v>0</v>
      </c>
      <c r="W83" s="107">
        <f t="shared" si="25"/>
        <v>0</v>
      </c>
      <c r="X83" s="108">
        <f t="shared" si="26"/>
        <v>0</v>
      </c>
      <c r="Y83" s="19">
        <v>99</v>
      </c>
      <c r="Z83" s="1">
        <v>99</v>
      </c>
      <c r="AA83" s="1">
        <v>99</v>
      </c>
      <c r="AB83" s="1">
        <v>99</v>
      </c>
      <c r="AC83" s="1">
        <v>99</v>
      </c>
      <c r="AD83" s="15">
        <v>100</v>
      </c>
      <c r="AE83" s="75">
        <v>100</v>
      </c>
      <c r="AF83" s="71"/>
    </row>
    <row r="84" spans="1:32" ht="32.25" thickBot="1">
      <c r="A84" s="19" t="s">
        <v>119</v>
      </c>
      <c r="B84" s="1">
        <v>1</v>
      </c>
      <c r="C84" s="1">
        <v>1</v>
      </c>
      <c r="D84" s="15">
        <v>7</v>
      </c>
      <c r="E84" s="19">
        <v>0</v>
      </c>
      <c r="F84" s="20">
        <v>0</v>
      </c>
      <c r="G84" s="18"/>
      <c r="H84" s="2" t="s">
        <v>11</v>
      </c>
      <c r="I84" s="1" t="s">
        <v>8</v>
      </c>
      <c r="J84" s="1">
        <v>160</v>
      </c>
      <c r="K84" s="1">
        <v>160</v>
      </c>
      <c r="L84" s="1">
        <v>160</v>
      </c>
      <c r="M84" s="1">
        <v>160</v>
      </c>
      <c r="N84" s="1">
        <v>160</v>
      </c>
      <c r="O84" s="15">
        <v>170</v>
      </c>
      <c r="P84" s="44">
        <f>O84</f>
        <v>170</v>
      </c>
      <c r="Q84" s="27">
        <v>2021</v>
      </c>
      <c r="R84" s="106">
        <f t="shared" si="20"/>
        <v>0</v>
      </c>
      <c r="S84" s="107">
        <f t="shared" si="21"/>
        <v>0</v>
      </c>
      <c r="T84" s="107">
        <f t="shared" si="22"/>
        <v>0</v>
      </c>
      <c r="U84" s="107">
        <f t="shared" si="23"/>
        <v>0</v>
      </c>
      <c r="V84" s="107">
        <f t="shared" si="24"/>
        <v>0</v>
      </c>
      <c r="W84" s="107">
        <f t="shared" si="25"/>
        <v>0</v>
      </c>
      <c r="X84" s="108">
        <f t="shared" si="26"/>
        <v>0</v>
      </c>
      <c r="Y84" s="19">
        <v>160</v>
      </c>
      <c r="Z84" s="1">
        <v>160</v>
      </c>
      <c r="AA84" s="1">
        <v>160</v>
      </c>
      <c r="AB84" s="1">
        <v>160</v>
      </c>
      <c r="AC84" s="1">
        <v>160</v>
      </c>
      <c r="AD84" s="15">
        <v>170</v>
      </c>
      <c r="AE84" s="77">
        <v>170</v>
      </c>
      <c r="AF84" s="71"/>
    </row>
    <row r="85" spans="1:32" ht="32.25" thickBot="1">
      <c r="A85" s="19" t="s">
        <v>119</v>
      </c>
      <c r="B85" s="1">
        <v>1</v>
      </c>
      <c r="C85" s="1">
        <v>1</v>
      </c>
      <c r="D85" s="15">
        <v>7</v>
      </c>
      <c r="E85" s="19">
        <v>0</v>
      </c>
      <c r="F85" s="20">
        <v>0</v>
      </c>
      <c r="G85" s="18"/>
      <c r="H85" s="2" t="s">
        <v>12</v>
      </c>
      <c r="I85" s="1" t="s">
        <v>0</v>
      </c>
      <c r="J85" s="1">
        <v>99</v>
      </c>
      <c r="K85" s="1">
        <v>99</v>
      </c>
      <c r="L85" s="1">
        <v>99</v>
      </c>
      <c r="M85" s="1">
        <v>99</v>
      </c>
      <c r="N85" s="1">
        <v>99</v>
      </c>
      <c r="O85" s="15">
        <v>100</v>
      </c>
      <c r="P85" s="19">
        <f>O85</f>
        <v>100</v>
      </c>
      <c r="Q85" s="27">
        <v>2021</v>
      </c>
      <c r="R85" s="106">
        <f t="shared" si="20"/>
        <v>0</v>
      </c>
      <c r="S85" s="107">
        <f t="shared" si="21"/>
        <v>0</v>
      </c>
      <c r="T85" s="107">
        <f t="shared" si="22"/>
        <v>0</v>
      </c>
      <c r="U85" s="107">
        <f t="shared" si="23"/>
        <v>0</v>
      </c>
      <c r="V85" s="107">
        <f t="shared" si="24"/>
        <v>0</v>
      </c>
      <c r="W85" s="107">
        <f t="shared" si="25"/>
        <v>0</v>
      </c>
      <c r="X85" s="108">
        <f t="shared" si="26"/>
        <v>0</v>
      </c>
      <c r="Y85" s="19">
        <v>99</v>
      </c>
      <c r="Z85" s="1">
        <v>99</v>
      </c>
      <c r="AA85" s="1">
        <v>99</v>
      </c>
      <c r="AB85" s="1">
        <v>99</v>
      </c>
      <c r="AC85" s="1">
        <v>99</v>
      </c>
      <c r="AD85" s="15">
        <v>100</v>
      </c>
      <c r="AE85" s="75">
        <v>100</v>
      </c>
      <c r="AF85" s="71"/>
    </row>
    <row r="86" spans="1:32" ht="48" thickBot="1">
      <c r="A86" s="19" t="s">
        <v>119</v>
      </c>
      <c r="B86" s="1">
        <v>1</v>
      </c>
      <c r="C86" s="1">
        <v>1</v>
      </c>
      <c r="D86" s="15">
        <v>7</v>
      </c>
      <c r="E86" s="19">
        <v>0</v>
      </c>
      <c r="F86" s="20">
        <v>1</v>
      </c>
      <c r="G86" s="18"/>
      <c r="H86" s="2" t="s">
        <v>32</v>
      </c>
      <c r="I86" s="1" t="s">
        <v>13</v>
      </c>
      <c r="J86" s="1" t="s">
        <v>5</v>
      </c>
      <c r="K86" s="1" t="s">
        <v>5</v>
      </c>
      <c r="L86" s="1" t="s">
        <v>5</v>
      </c>
      <c r="M86" s="1" t="s">
        <v>5</v>
      </c>
      <c r="N86" s="1" t="s">
        <v>5</v>
      </c>
      <c r="O86" s="15" t="s">
        <v>5</v>
      </c>
      <c r="P86" s="19" t="s">
        <v>5</v>
      </c>
      <c r="Q86" s="27">
        <v>2021</v>
      </c>
      <c r="R86" s="106"/>
      <c r="S86" s="107"/>
      <c r="T86" s="107"/>
      <c r="U86" s="107"/>
      <c r="V86" s="107"/>
      <c r="W86" s="107"/>
      <c r="X86" s="108"/>
      <c r="Y86" s="19" t="s">
        <v>5</v>
      </c>
      <c r="Z86" s="1" t="s">
        <v>5</v>
      </c>
      <c r="AA86" s="1" t="s">
        <v>5</v>
      </c>
      <c r="AB86" s="1" t="s">
        <v>5</v>
      </c>
      <c r="AC86" s="1" t="s">
        <v>5</v>
      </c>
      <c r="AD86" s="15" t="s">
        <v>5</v>
      </c>
      <c r="AE86" s="75" t="s">
        <v>5</v>
      </c>
      <c r="AF86" s="71" t="s">
        <v>175</v>
      </c>
    </row>
    <row r="87" spans="1:32" ht="32.25" thickBot="1">
      <c r="A87" s="19" t="s">
        <v>119</v>
      </c>
      <c r="B87" s="1">
        <v>1</v>
      </c>
      <c r="C87" s="1">
        <v>1</v>
      </c>
      <c r="D87" s="15">
        <v>7</v>
      </c>
      <c r="E87" s="19">
        <v>0</v>
      </c>
      <c r="F87" s="20">
        <v>1</v>
      </c>
      <c r="G87" s="18"/>
      <c r="H87" s="2" t="s">
        <v>14</v>
      </c>
      <c r="I87" s="1" t="s">
        <v>8</v>
      </c>
      <c r="J87" s="1">
        <v>12</v>
      </c>
      <c r="K87" s="1">
        <v>12</v>
      </c>
      <c r="L87" s="1">
        <v>12</v>
      </c>
      <c r="M87" s="1">
        <v>12</v>
      </c>
      <c r="N87" s="1">
        <v>12</v>
      </c>
      <c r="O87" s="15">
        <v>12</v>
      </c>
      <c r="P87" s="19">
        <f>O87</f>
        <v>12</v>
      </c>
      <c r="Q87" s="27">
        <v>2021</v>
      </c>
      <c r="R87" s="106">
        <f t="shared" si="20"/>
        <v>0</v>
      </c>
      <c r="S87" s="107">
        <f t="shared" si="21"/>
        <v>0</v>
      </c>
      <c r="T87" s="107">
        <f t="shared" si="22"/>
        <v>0</v>
      </c>
      <c r="U87" s="107">
        <f t="shared" si="23"/>
        <v>0</v>
      </c>
      <c r="V87" s="107">
        <f t="shared" si="24"/>
        <v>0</v>
      </c>
      <c r="W87" s="107">
        <f t="shared" si="25"/>
        <v>0</v>
      </c>
      <c r="X87" s="108">
        <f t="shared" si="26"/>
        <v>0</v>
      </c>
      <c r="Y87" s="19">
        <v>12</v>
      </c>
      <c r="Z87" s="1">
        <v>12</v>
      </c>
      <c r="AA87" s="1">
        <v>12</v>
      </c>
      <c r="AB87" s="1">
        <v>12</v>
      </c>
      <c r="AC87" s="1">
        <v>12</v>
      </c>
      <c r="AD87" s="15">
        <v>12</v>
      </c>
      <c r="AE87" s="75">
        <v>12</v>
      </c>
      <c r="AF87" s="71"/>
    </row>
    <row r="88" spans="1:32" ht="48" thickBot="1">
      <c r="A88" s="19" t="s">
        <v>119</v>
      </c>
      <c r="B88" s="1">
        <v>1</v>
      </c>
      <c r="C88" s="1">
        <v>1</v>
      </c>
      <c r="D88" s="15">
        <v>7</v>
      </c>
      <c r="E88" s="19">
        <v>0</v>
      </c>
      <c r="F88" s="20">
        <v>2</v>
      </c>
      <c r="G88" s="18"/>
      <c r="H88" s="2" t="s">
        <v>33</v>
      </c>
      <c r="I88" s="1" t="s">
        <v>13</v>
      </c>
      <c r="J88" s="1" t="s">
        <v>5</v>
      </c>
      <c r="K88" s="1" t="s">
        <v>5</v>
      </c>
      <c r="L88" s="1" t="s">
        <v>5</v>
      </c>
      <c r="M88" s="1" t="s">
        <v>5</v>
      </c>
      <c r="N88" s="1" t="s">
        <v>5</v>
      </c>
      <c r="O88" s="15" t="s">
        <v>5</v>
      </c>
      <c r="P88" s="19" t="s">
        <v>5</v>
      </c>
      <c r="Q88" s="27">
        <v>2021</v>
      </c>
      <c r="R88" s="106"/>
      <c r="S88" s="107"/>
      <c r="T88" s="107"/>
      <c r="U88" s="107"/>
      <c r="V88" s="107"/>
      <c r="W88" s="107"/>
      <c r="X88" s="108"/>
      <c r="Y88" s="19" t="s">
        <v>5</v>
      </c>
      <c r="Z88" s="1" t="s">
        <v>5</v>
      </c>
      <c r="AA88" s="1" t="s">
        <v>5</v>
      </c>
      <c r="AB88" s="1" t="s">
        <v>5</v>
      </c>
      <c r="AC88" s="1" t="s">
        <v>5</v>
      </c>
      <c r="AD88" s="15" t="s">
        <v>5</v>
      </c>
      <c r="AE88" s="75" t="s">
        <v>5</v>
      </c>
      <c r="AF88" s="71" t="s">
        <v>175</v>
      </c>
    </row>
    <row r="89" spans="1:32" ht="63.75" thickBot="1">
      <c r="A89" s="19" t="s">
        <v>119</v>
      </c>
      <c r="B89" s="1">
        <v>1</v>
      </c>
      <c r="C89" s="1">
        <v>1</v>
      </c>
      <c r="D89" s="15">
        <v>7</v>
      </c>
      <c r="E89" s="19">
        <v>0</v>
      </c>
      <c r="F89" s="20">
        <v>2</v>
      </c>
      <c r="G89" s="18"/>
      <c r="H89" s="2" t="s">
        <v>15</v>
      </c>
      <c r="I89" s="1" t="s">
        <v>0</v>
      </c>
      <c r="J89" s="1">
        <v>100</v>
      </c>
      <c r="K89" s="1">
        <v>100</v>
      </c>
      <c r="L89" s="1">
        <v>100</v>
      </c>
      <c r="M89" s="1">
        <v>100</v>
      </c>
      <c r="N89" s="1">
        <v>100</v>
      </c>
      <c r="O89" s="15">
        <v>100</v>
      </c>
      <c r="P89" s="19">
        <f>O89</f>
        <v>100</v>
      </c>
      <c r="Q89" s="27">
        <v>2021</v>
      </c>
      <c r="R89" s="106">
        <f t="shared" si="20"/>
        <v>0</v>
      </c>
      <c r="S89" s="107">
        <f t="shared" si="21"/>
        <v>0</v>
      </c>
      <c r="T89" s="107">
        <f t="shared" si="22"/>
        <v>0</v>
      </c>
      <c r="U89" s="107">
        <f t="shared" si="23"/>
        <v>0</v>
      </c>
      <c r="V89" s="107">
        <f t="shared" si="24"/>
        <v>0</v>
      </c>
      <c r="W89" s="107">
        <f t="shared" si="25"/>
        <v>0</v>
      </c>
      <c r="X89" s="108">
        <f t="shared" si="26"/>
        <v>0</v>
      </c>
      <c r="Y89" s="19">
        <v>100</v>
      </c>
      <c r="Z89" s="1">
        <v>100</v>
      </c>
      <c r="AA89" s="1">
        <v>100</v>
      </c>
      <c r="AB89" s="1">
        <v>100</v>
      </c>
      <c r="AC89" s="1">
        <v>100</v>
      </c>
      <c r="AD89" s="15">
        <v>100</v>
      </c>
      <c r="AE89" s="75">
        <v>100</v>
      </c>
      <c r="AF89" s="71"/>
    </row>
    <row r="90" spans="1:32" ht="32.25" thickBot="1">
      <c r="A90" s="19" t="s">
        <v>119</v>
      </c>
      <c r="B90" s="1">
        <v>1</v>
      </c>
      <c r="C90" s="1">
        <v>1</v>
      </c>
      <c r="D90" s="15">
        <v>7</v>
      </c>
      <c r="E90" s="19">
        <v>0</v>
      </c>
      <c r="F90" s="20">
        <v>3</v>
      </c>
      <c r="G90" s="18"/>
      <c r="H90" s="2" t="s">
        <v>34</v>
      </c>
      <c r="I90" s="1" t="s">
        <v>13</v>
      </c>
      <c r="J90" s="1" t="s">
        <v>5</v>
      </c>
      <c r="K90" s="1" t="s">
        <v>5</v>
      </c>
      <c r="L90" s="1" t="s">
        <v>5</v>
      </c>
      <c r="M90" s="1" t="s">
        <v>5</v>
      </c>
      <c r="N90" s="1" t="s">
        <v>5</v>
      </c>
      <c r="O90" s="15" t="s">
        <v>5</v>
      </c>
      <c r="P90" s="19" t="s">
        <v>5</v>
      </c>
      <c r="Q90" s="27">
        <v>2021</v>
      </c>
      <c r="R90" s="106"/>
      <c r="S90" s="107"/>
      <c r="T90" s="107"/>
      <c r="U90" s="107"/>
      <c r="V90" s="107"/>
      <c r="W90" s="107"/>
      <c r="X90" s="108"/>
      <c r="Y90" s="19" t="s">
        <v>5</v>
      </c>
      <c r="Z90" s="1" t="s">
        <v>5</v>
      </c>
      <c r="AA90" s="1" t="s">
        <v>5</v>
      </c>
      <c r="AB90" s="1" t="s">
        <v>5</v>
      </c>
      <c r="AC90" s="1" t="s">
        <v>5</v>
      </c>
      <c r="AD90" s="15" t="s">
        <v>5</v>
      </c>
      <c r="AE90" s="75" t="s">
        <v>5</v>
      </c>
      <c r="AF90" s="71" t="s">
        <v>175</v>
      </c>
    </row>
    <row r="91" spans="1:32" ht="32.25" thickBot="1">
      <c r="A91" s="19" t="s">
        <v>119</v>
      </c>
      <c r="B91" s="1">
        <v>1</v>
      </c>
      <c r="C91" s="1">
        <v>1</v>
      </c>
      <c r="D91" s="15">
        <v>7</v>
      </c>
      <c r="E91" s="19">
        <v>0</v>
      </c>
      <c r="F91" s="20">
        <v>3</v>
      </c>
      <c r="G91" s="18"/>
      <c r="H91" s="2" t="s">
        <v>16</v>
      </c>
      <c r="I91" s="1" t="s">
        <v>0</v>
      </c>
      <c r="J91" s="1">
        <v>100</v>
      </c>
      <c r="K91" s="1">
        <v>100</v>
      </c>
      <c r="L91" s="1">
        <v>100</v>
      </c>
      <c r="M91" s="1">
        <v>100</v>
      </c>
      <c r="N91" s="1">
        <v>100</v>
      </c>
      <c r="O91" s="15">
        <v>100</v>
      </c>
      <c r="P91" s="19">
        <f>O91</f>
        <v>100</v>
      </c>
      <c r="Q91" s="27">
        <v>2021</v>
      </c>
      <c r="R91" s="106">
        <f t="shared" si="20"/>
        <v>0</v>
      </c>
      <c r="S91" s="107">
        <f t="shared" si="21"/>
        <v>0</v>
      </c>
      <c r="T91" s="107">
        <f t="shared" si="22"/>
        <v>0</v>
      </c>
      <c r="U91" s="107">
        <f t="shared" si="23"/>
        <v>0</v>
      </c>
      <c r="V91" s="107">
        <f t="shared" si="24"/>
        <v>0</v>
      </c>
      <c r="W91" s="107">
        <f t="shared" si="25"/>
        <v>0</v>
      </c>
      <c r="X91" s="108">
        <f t="shared" si="26"/>
        <v>0</v>
      </c>
      <c r="Y91" s="19">
        <v>100</v>
      </c>
      <c r="Z91" s="1">
        <v>100</v>
      </c>
      <c r="AA91" s="1">
        <v>100</v>
      </c>
      <c r="AB91" s="1">
        <v>100</v>
      </c>
      <c r="AC91" s="1">
        <v>100</v>
      </c>
      <c r="AD91" s="15">
        <v>100</v>
      </c>
      <c r="AE91" s="75">
        <v>100</v>
      </c>
      <c r="AF91" s="71"/>
    </row>
    <row r="92" spans="1:32" ht="32.25" thickBot="1">
      <c r="A92" s="19" t="s">
        <v>119</v>
      </c>
      <c r="B92" s="1">
        <v>1</v>
      </c>
      <c r="C92" s="1">
        <v>1</v>
      </c>
      <c r="D92" s="15">
        <v>7</v>
      </c>
      <c r="E92" s="19">
        <v>0</v>
      </c>
      <c r="F92" s="20">
        <v>4</v>
      </c>
      <c r="G92" s="18"/>
      <c r="H92" s="2" t="s">
        <v>35</v>
      </c>
      <c r="I92" s="1" t="s">
        <v>13</v>
      </c>
      <c r="J92" s="1" t="s">
        <v>5</v>
      </c>
      <c r="K92" s="1" t="s">
        <v>5</v>
      </c>
      <c r="L92" s="1" t="s">
        <v>5</v>
      </c>
      <c r="M92" s="1" t="s">
        <v>5</v>
      </c>
      <c r="N92" s="1" t="s">
        <v>5</v>
      </c>
      <c r="O92" s="15" t="s">
        <v>5</v>
      </c>
      <c r="P92" s="19" t="s">
        <v>5</v>
      </c>
      <c r="Q92" s="27">
        <v>2021</v>
      </c>
      <c r="R92" s="106"/>
      <c r="S92" s="107"/>
      <c r="T92" s="107"/>
      <c r="U92" s="107"/>
      <c r="V92" s="107"/>
      <c r="W92" s="107"/>
      <c r="X92" s="108"/>
      <c r="Y92" s="19" t="s">
        <v>5</v>
      </c>
      <c r="Z92" s="1" t="s">
        <v>5</v>
      </c>
      <c r="AA92" s="1" t="s">
        <v>5</v>
      </c>
      <c r="AB92" s="1" t="s">
        <v>5</v>
      </c>
      <c r="AC92" s="1" t="s">
        <v>5</v>
      </c>
      <c r="AD92" s="15" t="s">
        <v>5</v>
      </c>
      <c r="AE92" s="75" t="s">
        <v>5</v>
      </c>
      <c r="AF92" s="71" t="s">
        <v>175</v>
      </c>
    </row>
    <row r="93" spans="1:32" ht="32.25" thickBot="1">
      <c r="A93" s="19" t="s">
        <v>119</v>
      </c>
      <c r="B93" s="1">
        <v>1</v>
      </c>
      <c r="C93" s="1">
        <v>1</v>
      </c>
      <c r="D93" s="15">
        <v>7</v>
      </c>
      <c r="E93" s="19">
        <v>0</v>
      </c>
      <c r="F93" s="20">
        <v>4</v>
      </c>
      <c r="G93" s="18"/>
      <c r="H93" s="2" t="s">
        <v>17</v>
      </c>
      <c r="I93" s="1" t="s">
        <v>0</v>
      </c>
      <c r="J93" s="1">
        <v>15</v>
      </c>
      <c r="K93" s="1">
        <v>15</v>
      </c>
      <c r="L93" s="1">
        <v>15</v>
      </c>
      <c r="M93" s="1">
        <v>15</v>
      </c>
      <c r="N93" s="1">
        <v>15</v>
      </c>
      <c r="O93" s="15">
        <v>15</v>
      </c>
      <c r="P93" s="19">
        <f>O93</f>
        <v>15</v>
      </c>
      <c r="Q93" s="27">
        <v>2021</v>
      </c>
      <c r="R93" s="106">
        <f t="shared" si="20"/>
        <v>0</v>
      </c>
      <c r="S93" s="107">
        <f t="shared" si="21"/>
        <v>0</v>
      </c>
      <c r="T93" s="107">
        <f t="shared" si="22"/>
        <v>0</v>
      </c>
      <c r="U93" s="107">
        <f t="shared" si="23"/>
        <v>0</v>
      </c>
      <c r="V93" s="107">
        <f t="shared" si="24"/>
        <v>0</v>
      </c>
      <c r="W93" s="107">
        <f t="shared" si="25"/>
        <v>0</v>
      </c>
      <c r="X93" s="108">
        <f t="shared" si="26"/>
        <v>0</v>
      </c>
      <c r="Y93" s="19">
        <v>15</v>
      </c>
      <c r="Z93" s="1">
        <v>15</v>
      </c>
      <c r="AA93" s="1">
        <v>15</v>
      </c>
      <c r="AB93" s="1">
        <v>15</v>
      </c>
      <c r="AC93" s="1">
        <v>15</v>
      </c>
      <c r="AD93" s="15">
        <v>15</v>
      </c>
      <c r="AE93" s="75">
        <v>15</v>
      </c>
      <c r="AF93" s="71"/>
    </row>
    <row r="94" spans="1:32" ht="32.25" thickBot="1">
      <c r="A94" s="19" t="s">
        <v>119</v>
      </c>
      <c r="B94" s="1">
        <v>1</v>
      </c>
      <c r="C94" s="1">
        <v>1</v>
      </c>
      <c r="D94" s="15">
        <v>7</v>
      </c>
      <c r="E94" s="19">
        <v>0</v>
      </c>
      <c r="F94" s="20">
        <v>4</v>
      </c>
      <c r="G94" s="18"/>
      <c r="H94" s="2" t="s">
        <v>18</v>
      </c>
      <c r="I94" s="1" t="s">
        <v>8</v>
      </c>
      <c r="J94" s="1">
        <v>223</v>
      </c>
      <c r="K94" s="1">
        <v>223</v>
      </c>
      <c r="L94" s="1">
        <v>223</v>
      </c>
      <c r="M94" s="1">
        <v>223</v>
      </c>
      <c r="N94" s="1">
        <v>223</v>
      </c>
      <c r="O94" s="15">
        <v>225</v>
      </c>
      <c r="P94" s="43">
        <f>O94</f>
        <v>225</v>
      </c>
      <c r="Q94" s="27">
        <v>2021</v>
      </c>
      <c r="R94" s="106">
        <f t="shared" si="20"/>
        <v>0</v>
      </c>
      <c r="S94" s="107">
        <f t="shared" si="21"/>
        <v>0</v>
      </c>
      <c r="T94" s="107">
        <f t="shared" si="22"/>
        <v>0</v>
      </c>
      <c r="U94" s="107">
        <f t="shared" si="23"/>
        <v>0</v>
      </c>
      <c r="V94" s="107">
        <f t="shared" si="24"/>
        <v>0</v>
      </c>
      <c r="W94" s="107">
        <f t="shared" si="25"/>
        <v>0</v>
      </c>
      <c r="X94" s="108">
        <f t="shared" si="26"/>
        <v>0</v>
      </c>
      <c r="Y94" s="19">
        <v>223</v>
      </c>
      <c r="Z94" s="1">
        <v>223</v>
      </c>
      <c r="AA94" s="1">
        <v>223</v>
      </c>
      <c r="AB94" s="1">
        <v>223</v>
      </c>
      <c r="AC94" s="1">
        <v>223</v>
      </c>
      <c r="AD94" s="15">
        <v>225</v>
      </c>
      <c r="AE94" s="76">
        <v>225</v>
      </c>
      <c r="AF94" s="71"/>
    </row>
    <row r="95" spans="1:32" ht="32.25" thickBot="1">
      <c r="A95" s="19" t="s">
        <v>119</v>
      </c>
      <c r="B95" s="1">
        <v>1</v>
      </c>
      <c r="C95" s="1">
        <v>1</v>
      </c>
      <c r="D95" s="15">
        <v>7</v>
      </c>
      <c r="E95" s="19">
        <v>0</v>
      </c>
      <c r="F95" s="20">
        <v>5</v>
      </c>
      <c r="G95" s="18"/>
      <c r="H95" s="2" t="s">
        <v>84</v>
      </c>
      <c r="I95" s="1" t="s">
        <v>13</v>
      </c>
      <c r="J95" s="1" t="s">
        <v>5</v>
      </c>
      <c r="K95" s="1" t="s">
        <v>5</v>
      </c>
      <c r="L95" s="1" t="s">
        <v>5</v>
      </c>
      <c r="M95" s="1" t="s">
        <v>5</v>
      </c>
      <c r="N95" s="1" t="s">
        <v>5</v>
      </c>
      <c r="O95" s="15" t="s">
        <v>5</v>
      </c>
      <c r="P95" s="19" t="s">
        <v>5</v>
      </c>
      <c r="Q95" s="27">
        <v>2021</v>
      </c>
      <c r="R95" s="106"/>
      <c r="S95" s="107"/>
      <c r="T95" s="107"/>
      <c r="U95" s="107"/>
      <c r="V95" s="107"/>
      <c r="W95" s="107"/>
      <c r="X95" s="108"/>
      <c r="Y95" s="19" t="s">
        <v>5</v>
      </c>
      <c r="Z95" s="1" t="s">
        <v>5</v>
      </c>
      <c r="AA95" s="1" t="s">
        <v>5</v>
      </c>
      <c r="AB95" s="1" t="s">
        <v>5</v>
      </c>
      <c r="AC95" s="1" t="s">
        <v>5</v>
      </c>
      <c r="AD95" s="15" t="s">
        <v>5</v>
      </c>
      <c r="AE95" s="75" t="s">
        <v>5</v>
      </c>
      <c r="AF95" s="71" t="s">
        <v>175</v>
      </c>
    </row>
    <row r="96" spans="1:32" ht="32.25" thickBot="1">
      <c r="A96" s="19" t="s">
        <v>119</v>
      </c>
      <c r="B96" s="1">
        <v>1</v>
      </c>
      <c r="C96" s="1">
        <v>1</v>
      </c>
      <c r="D96" s="15">
        <v>7</v>
      </c>
      <c r="E96" s="19">
        <v>0</v>
      </c>
      <c r="F96" s="20">
        <v>5</v>
      </c>
      <c r="G96" s="18"/>
      <c r="H96" s="2" t="s">
        <v>157</v>
      </c>
      <c r="I96" s="1" t="s">
        <v>0</v>
      </c>
      <c r="J96" s="1">
        <v>99</v>
      </c>
      <c r="K96" s="1">
        <v>99</v>
      </c>
      <c r="L96" s="1">
        <v>99</v>
      </c>
      <c r="M96" s="1">
        <v>99</v>
      </c>
      <c r="N96" s="1">
        <v>99</v>
      </c>
      <c r="O96" s="15">
        <v>100</v>
      </c>
      <c r="P96" s="19">
        <f>O96</f>
        <v>100</v>
      </c>
      <c r="Q96" s="27">
        <v>2021</v>
      </c>
      <c r="R96" s="106">
        <f t="shared" si="20"/>
        <v>0</v>
      </c>
      <c r="S96" s="107">
        <f t="shared" si="21"/>
        <v>0</v>
      </c>
      <c r="T96" s="107">
        <f t="shared" si="22"/>
        <v>0</v>
      </c>
      <c r="U96" s="107">
        <f t="shared" si="23"/>
        <v>0</v>
      </c>
      <c r="V96" s="107">
        <f t="shared" si="24"/>
        <v>0</v>
      </c>
      <c r="W96" s="107">
        <f t="shared" si="25"/>
        <v>0</v>
      </c>
      <c r="X96" s="108">
        <f t="shared" si="26"/>
        <v>0</v>
      </c>
      <c r="Y96" s="19">
        <v>99</v>
      </c>
      <c r="Z96" s="1">
        <v>99</v>
      </c>
      <c r="AA96" s="1">
        <v>99</v>
      </c>
      <c r="AB96" s="1">
        <v>99</v>
      </c>
      <c r="AC96" s="1">
        <v>99</v>
      </c>
      <c r="AD96" s="15">
        <v>100</v>
      </c>
      <c r="AE96" s="75">
        <v>100</v>
      </c>
      <c r="AF96" s="71"/>
    </row>
    <row r="97" spans="1:32" ht="32.25" thickBot="1">
      <c r="A97" s="19" t="s">
        <v>119</v>
      </c>
      <c r="B97" s="1">
        <v>1</v>
      </c>
      <c r="C97" s="1">
        <v>1</v>
      </c>
      <c r="D97" s="15">
        <v>7</v>
      </c>
      <c r="E97" s="19">
        <v>0</v>
      </c>
      <c r="F97" s="20">
        <v>5</v>
      </c>
      <c r="G97" s="18"/>
      <c r="H97" s="2" t="s">
        <v>19</v>
      </c>
      <c r="I97" s="1" t="s">
        <v>0</v>
      </c>
      <c r="J97" s="1">
        <v>99</v>
      </c>
      <c r="K97" s="1">
        <v>100</v>
      </c>
      <c r="L97" s="1">
        <v>100</v>
      </c>
      <c r="M97" s="1">
        <v>100</v>
      </c>
      <c r="N97" s="1">
        <v>100</v>
      </c>
      <c r="O97" s="15">
        <v>100</v>
      </c>
      <c r="P97" s="19">
        <f>O97</f>
        <v>100</v>
      </c>
      <c r="Q97" s="27">
        <v>2021</v>
      </c>
      <c r="R97" s="106">
        <f t="shared" si="20"/>
        <v>0</v>
      </c>
      <c r="S97" s="107">
        <f t="shared" si="21"/>
        <v>0</v>
      </c>
      <c r="T97" s="107">
        <f t="shared" si="22"/>
        <v>0</v>
      </c>
      <c r="U97" s="107">
        <f t="shared" si="23"/>
        <v>0</v>
      </c>
      <c r="V97" s="107">
        <f t="shared" si="24"/>
        <v>0</v>
      </c>
      <c r="W97" s="107">
        <f t="shared" si="25"/>
        <v>0</v>
      </c>
      <c r="X97" s="108">
        <f t="shared" si="26"/>
        <v>0</v>
      </c>
      <c r="Y97" s="19">
        <v>99</v>
      </c>
      <c r="Z97" s="1">
        <v>100</v>
      </c>
      <c r="AA97" s="1">
        <v>100</v>
      </c>
      <c r="AB97" s="1">
        <v>100</v>
      </c>
      <c r="AC97" s="1">
        <v>100</v>
      </c>
      <c r="AD97" s="15">
        <v>100</v>
      </c>
      <c r="AE97" s="75">
        <v>100</v>
      </c>
      <c r="AF97" s="71"/>
    </row>
    <row r="98" spans="1:32" ht="48" thickBot="1">
      <c r="A98" s="19" t="s">
        <v>119</v>
      </c>
      <c r="B98" s="16">
        <v>1</v>
      </c>
      <c r="C98" s="16">
        <v>1</v>
      </c>
      <c r="D98" s="17">
        <v>8</v>
      </c>
      <c r="E98" s="21">
        <v>0</v>
      </c>
      <c r="F98" s="22">
        <v>0</v>
      </c>
      <c r="G98" s="18"/>
      <c r="H98" s="6" t="s">
        <v>78</v>
      </c>
      <c r="I98" s="1" t="s">
        <v>2</v>
      </c>
      <c r="J98" s="4">
        <f aca="true" t="shared" si="31" ref="J98:O98">J99+J100</f>
        <v>116.3</v>
      </c>
      <c r="K98" s="4">
        <f t="shared" si="31"/>
        <v>0</v>
      </c>
      <c r="L98" s="4">
        <f t="shared" si="31"/>
        <v>0</v>
      </c>
      <c r="M98" s="4">
        <f t="shared" si="31"/>
        <v>80.3</v>
      </c>
      <c r="N98" s="4">
        <f t="shared" si="31"/>
        <v>82.9</v>
      </c>
      <c r="O98" s="4">
        <f t="shared" si="31"/>
        <v>85.2</v>
      </c>
      <c r="P98" s="43">
        <f>SUM(J98:O98)</f>
        <v>364.7</v>
      </c>
      <c r="Q98" s="27">
        <v>2021</v>
      </c>
      <c r="R98" s="106">
        <f t="shared" si="20"/>
        <v>0</v>
      </c>
      <c r="S98" s="107">
        <f t="shared" si="21"/>
        <v>0</v>
      </c>
      <c r="T98" s="107">
        <f t="shared" si="22"/>
        <v>0</v>
      </c>
      <c r="U98" s="107">
        <f t="shared" si="23"/>
        <v>0</v>
      </c>
      <c r="V98" s="107">
        <f t="shared" si="24"/>
        <v>0</v>
      </c>
      <c r="W98" s="107">
        <f t="shared" si="25"/>
        <v>0</v>
      </c>
      <c r="X98" s="108">
        <f t="shared" si="26"/>
        <v>0</v>
      </c>
      <c r="Y98" s="43">
        <v>116.3</v>
      </c>
      <c r="Z98" s="4">
        <v>0</v>
      </c>
      <c r="AA98" s="4">
        <v>0</v>
      </c>
      <c r="AB98" s="4">
        <v>80.3</v>
      </c>
      <c r="AC98" s="4">
        <v>82.9</v>
      </c>
      <c r="AD98" s="4">
        <v>85.2</v>
      </c>
      <c r="AE98" s="76">
        <v>364.7</v>
      </c>
      <c r="AF98" s="71"/>
    </row>
    <row r="99" spans="1:32" ht="16.5" thickBot="1">
      <c r="A99" s="19" t="s">
        <v>119</v>
      </c>
      <c r="B99" s="16">
        <v>1</v>
      </c>
      <c r="C99" s="16">
        <v>1</v>
      </c>
      <c r="D99" s="17">
        <v>8</v>
      </c>
      <c r="E99" s="21">
        <v>0</v>
      </c>
      <c r="F99" s="22">
        <v>0</v>
      </c>
      <c r="G99" s="18">
        <v>3</v>
      </c>
      <c r="H99" s="6" t="s">
        <v>86</v>
      </c>
      <c r="I99" s="1" t="s">
        <v>2</v>
      </c>
      <c r="J99" s="4">
        <f aca="true" t="shared" si="32" ref="J99:O100">J104</f>
        <v>38.8</v>
      </c>
      <c r="K99" s="4">
        <f t="shared" si="32"/>
        <v>0</v>
      </c>
      <c r="L99" s="4">
        <f t="shared" si="32"/>
        <v>0</v>
      </c>
      <c r="M99" s="4">
        <f t="shared" si="32"/>
        <v>0</v>
      </c>
      <c r="N99" s="4">
        <f t="shared" si="32"/>
        <v>0</v>
      </c>
      <c r="O99" s="4">
        <f t="shared" si="32"/>
        <v>0</v>
      </c>
      <c r="P99" s="42">
        <f>SUM(J99:O99)</f>
        <v>38.8</v>
      </c>
      <c r="Q99" s="27">
        <v>2021</v>
      </c>
      <c r="R99" s="106">
        <f t="shared" si="20"/>
        <v>0</v>
      </c>
      <c r="S99" s="107">
        <f t="shared" si="21"/>
        <v>0</v>
      </c>
      <c r="T99" s="107">
        <f t="shared" si="22"/>
        <v>0</v>
      </c>
      <c r="U99" s="107">
        <f t="shared" si="23"/>
        <v>0</v>
      </c>
      <c r="V99" s="107">
        <f t="shared" si="24"/>
        <v>0</v>
      </c>
      <c r="W99" s="107">
        <f t="shared" si="25"/>
        <v>0</v>
      </c>
      <c r="X99" s="108">
        <f t="shared" si="26"/>
        <v>0</v>
      </c>
      <c r="Y99" s="43">
        <v>38.8</v>
      </c>
      <c r="Z99" s="4">
        <v>0</v>
      </c>
      <c r="AA99" s="4">
        <v>0</v>
      </c>
      <c r="AB99" s="4">
        <v>0</v>
      </c>
      <c r="AC99" s="4">
        <v>0</v>
      </c>
      <c r="AD99" s="37">
        <v>0</v>
      </c>
      <c r="AE99" s="74">
        <v>38.8</v>
      </c>
      <c r="AF99" s="71"/>
    </row>
    <row r="100" spans="1:32" ht="16.5" thickBot="1">
      <c r="A100" s="19" t="s">
        <v>119</v>
      </c>
      <c r="B100" s="16">
        <v>1</v>
      </c>
      <c r="C100" s="16">
        <v>1</v>
      </c>
      <c r="D100" s="17">
        <v>8</v>
      </c>
      <c r="E100" s="21">
        <v>0</v>
      </c>
      <c r="F100" s="22">
        <v>0</v>
      </c>
      <c r="G100" s="18">
        <v>2</v>
      </c>
      <c r="H100" s="6" t="s">
        <v>87</v>
      </c>
      <c r="I100" s="1" t="s">
        <v>2</v>
      </c>
      <c r="J100" s="4">
        <f t="shared" si="32"/>
        <v>77.5</v>
      </c>
      <c r="K100" s="4">
        <f t="shared" si="32"/>
        <v>0</v>
      </c>
      <c r="L100" s="4">
        <f t="shared" si="32"/>
        <v>0</v>
      </c>
      <c r="M100" s="4">
        <f t="shared" si="32"/>
        <v>80.3</v>
      </c>
      <c r="N100" s="4">
        <f t="shared" si="32"/>
        <v>82.9</v>
      </c>
      <c r="O100" s="4">
        <f t="shared" si="32"/>
        <v>85.2</v>
      </c>
      <c r="P100" s="42">
        <f>SUM(J100:O100)</f>
        <v>325.9</v>
      </c>
      <c r="Q100" s="27">
        <v>2021</v>
      </c>
      <c r="R100" s="106">
        <f t="shared" si="20"/>
        <v>0</v>
      </c>
      <c r="S100" s="107">
        <f t="shared" si="21"/>
        <v>0</v>
      </c>
      <c r="T100" s="107">
        <f t="shared" si="22"/>
        <v>0</v>
      </c>
      <c r="U100" s="107">
        <f t="shared" si="23"/>
        <v>0</v>
      </c>
      <c r="V100" s="107">
        <f t="shared" si="24"/>
        <v>0</v>
      </c>
      <c r="W100" s="107">
        <f t="shared" si="25"/>
        <v>0</v>
      </c>
      <c r="X100" s="108">
        <f t="shared" si="26"/>
        <v>0</v>
      </c>
      <c r="Y100" s="43">
        <v>77.5</v>
      </c>
      <c r="Z100" s="4">
        <v>0</v>
      </c>
      <c r="AA100" s="4">
        <v>0</v>
      </c>
      <c r="AB100" s="4">
        <v>80.3</v>
      </c>
      <c r="AC100" s="4">
        <v>82.9</v>
      </c>
      <c r="AD100" s="37">
        <v>85.2</v>
      </c>
      <c r="AE100" s="74">
        <v>325.9</v>
      </c>
      <c r="AF100" s="71"/>
    </row>
    <row r="101" spans="1:32" ht="48" thickBot="1">
      <c r="A101" s="19" t="s">
        <v>119</v>
      </c>
      <c r="B101" s="1">
        <v>1</v>
      </c>
      <c r="C101" s="1">
        <v>1</v>
      </c>
      <c r="D101" s="15">
        <v>8</v>
      </c>
      <c r="E101" s="19">
        <v>0</v>
      </c>
      <c r="F101" s="20">
        <v>0</v>
      </c>
      <c r="G101" s="18"/>
      <c r="H101" s="2" t="s">
        <v>57</v>
      </c>
      <c r="I101" s="1" t="s">
        <v>0</v>
      </c>
      <c r="J101" s="1">
        <v>2</v>
      </c>
      <c r="K101" s="1">
        <v>2</v>
      </c>
      <c r="L101" s="1">
        <v>2</v>
      </c>
      <c r="M101" s="1">
        <v>2</v>
      </c>
      <c r="N101" s="1">
        <v>2</v>
      </c>
      <c r="O101" s="15">
        <v>2.2</v>
      </c>
      <c r="P101" s="19">
        <f>O101</f>
        <v>2.2</v>
      </c>
      <c r="Q101" s="27">
        <v>2021</v>
      </c>
      <c r="R101" s="106">
        <f t="shared" si="20"/>
        <v>0</v>
      </c>
      <c r="S101" s="107">
        <f t="shared" si="21"/>
        <v>0</v>
      </c>
      <c r="T101" s="107">
        <f t="shared" si="22"/>
        <v>0</v>
      </c>
      <c r="U101" s="107">
        <f t="shared" si="23"/>
        <v>0</v>
      </c>
      <c r="V101" s="107">
        <f t="shared" si="24"/>
        <v>0</v>
      </c>
      <c r="W101" s="107">
        <f t="shared" si="25"/>
        <v>0</v>
      </c>
      <c r="X101" s="108">
        <f t="shared" si="26"/>
        <v>0</v>
      </c>
      <c r="Y101" s="19">
        <v>2</v>
      </c>
      <c r="Z101" s="1">
        <v>2</v>
      </c>
      <c r="AA101" s="1">
        <v>2</v>
      </c>
      <c r="AB101" s="1">
        <v>2</v>
      </c>
      <c r="AC101" s="1">
        <v>2</v>
      </c>
      <c r="AD101" s="15">
        <v>2.2</v>
      </c>
      <c r="AE101" s="75">
        <v>2.2</v>
      </c>
      <c r="AF101" s="71"/>
    </row>
    <row r="102" spans="1:32" ht="79.5" thickBot="1">
      <c r="A102" s="19" t="s">
        <v>119</v>
      </c>
      <c r="B102" s="1">
        <v>1</v>
      </c>
      <c r="C102" s="1">
        <v>1</v>
      </c>
      <c r="D102" s="15">
        <v>8</v>
      </c>
      <c r="E102" s="19">
        <v>0</v>
      </c>
      <c r="F102" s="20">
        <v>0</v>
      </c>
      <c r="G102" s="18"/>
      <c r="H102" s="2" t="s">
        <v>58</v>
      </c>
      <c r="I102" s="1" t="s">
        <v>0</v>
      </c>
      <c r="J102" s="1">
        <v>25</v>
      </c>
      <c r="K102" s="1">
        <v>25</v>
      </c>
      <c r="L102" s="1">
        <v>25</v>
      </c>
      <c r="M102" s="1">
        <v>25</v>
      </c>
      <c r="N102" s="1">
        <v>25</v>
      </c>
      <c r="O102" s="15">
        <v>50</v>
      </c>
      <c r="P102" s="19">
        <f>O102</f>
        <v>50</v>
      </c>
      <c r="Q102" s="27">
        <v>2021</v>
      </c>
      <c r="R102" s="106">
        <f t="shared" si="20"/>
        <v>0</v>
      </c>
      <c r="S102" s="107">
        <f t="shared" si="21"/>
        <v>0</v>
      </c>
      <c r="T102" s="107">
        <f t="shared" si="22"/>
        <v>0</v>
      </c>
      <c r="U102" s="107">
        <f t="shared" si="23"/>
        <v>0</v>
      </c>
      <c r="V102" s="107">
        <f t="shared" si="24"/>
        <v>0</v>
      </c>
      <c r="W102" s="107">
        <f t="shared" si="25"/>
        <v>0</v>
      </c>
      <c r="X102" s="108">
        <f t="shared" si="26"/>
        <v>0</v>
      </c>
      <c r="Y102" s="19">
        <v>25</v>
      </c>
      <c r="Z102" s="1">
        <v>25</v>
      </c>
      <c r="AA102" s="1">
        <v>25</v>
      </c>
      <c r="AB102" s="1">
        <v>25</v>
      </c>
      <c r="AC102" s="1">
        <v>25</v>
      </c>
      <c r="AD102" s="15">
        <v>50</v>
      </c>
      <c r="AE102" s="75">
        <v>50</v>
      </c>
      <c r="AF102" s="71"/>
    </row>
    <row r="103" spans="1:32" ht="32.25" thickBot="1">
      <c r="A103" s="19" t="s">
        <v>119</v>
      </c>
      <c r="B103" s="1">
        <v>1</v>
      </c>
      <c r="C103" s="1">
        <v>1</v>
      </c>
      <c r="D103" s="15">
        <v>8</v>
      </c>
      <c r="E103" s="19">
        <v>0</v>
      </c>
      <c r="F103" s="20">
        <v>1</v>
      </c>
      <c r="G103" s="18"/>
      <c r="H103" s="2" t="s">
        <v>146</v>
      </c>
      <c r="I103" s="1" t="s">
        <v>2</v>
      </c>
      <c r="J103" s="4">
        <f aca="true" t="shared" si="33" ref="J103:O103">J104+J105</f>
        <v>116.3</v>
      </c>
      <c r="K103" s="4">
        <f t="shared" si="33"/>
        <v>0</v>
      </c>
      <c r="L103" s="4">
        <f t="shared" si="33"/>
        <v>0</v>
      </c>
      <c r="M103" s="4">
        <f t="shared" si="33"/>
        <v>80.3</v>
      </c>
      <c r="N103" s="4">
        <f t="shared" si="33"/>
        <v>82.9</v>
      </c>
      <c r="O103" s="4">
        <f t="shared" si="33"/>
        <v>85.2</v>
      </c>
      <c r="P103" s="43">
        <f>SUM(J103:O103)</f>
        <v>364.7</v>
      </c>
      <c r="Q103" s="27">
        <v>2021</v>
      </c>
      <c r="R103" s="106">
        <f t="shared" si="20"/>
        <v>0</v>
      </c>
      <c r="S103" s="107">
        <f t="shared" si="21"/>
        <v>0</v>
      </c>
      <c r="T103" s="107">
        <f t="shared" si="22"/>
        <v>0</v>
      </c>
      <c r="U103" s="107">
        <f t="shared" si="23"/>
        <v>0</v>
      </c>
      <c r="V103" s="107">
        <f t="shared" si="24"/>
        <v>0</v>
      </c>
      <c r="W103" s="107">
        <f t="shared" si="25"/>
        <v>0</v>
      </c>
      <c r="X103" s="108">
        <f t="shared" si="26"/>
        <v>0</v>
      </c>
      <c r="Y103" s="43">
        <v>116.3</v>
      </c>
      <c r="Z103" s="4">
        <v>0</v>
      </c>
      <c r="AA103" s="4">
        <v>0</v>
      </c>
      <c r="AB103" s="4">
        <v>80.3</v>
      </c>
      <c r="AC103" s="4">
        <v>82.9</v>
      </c>
      <c r="AD103" s="4">
        <v>85.2</v>
      </c>
      <c r="AE103" s="76">
        <v>364.7</v>
      </c>
      <c r="AF103" s="71" t="s">
        <v>173</v>
      </c>
    </row>
    <row r="104" spans="1:32" ht="16.5" thickBot="1">
      <c r="A104" s="19" t="s">
        <v>119</v>
      </c>
      <c r="B104" s="1">
        <v>1</v>
      </c>
      <c r="C104" s="1">
        <v>1</v>
      </c>
      <c r="D104" s="15">
        <v>8</v>
      </c>
      <c r="E104" s="19">
        <v>0</v>
      </c>
      <c r="F104" s="20">
        <v>1</v>
      </c>
      <c r="G104" s="18">
        <v>3</v>
      </c>
      <c r="H104" s="6" t="s">
        <v>86</v>
      </c>
      <c r="I104" s="1" t="s">
        <v>2</v>
      </c>
      <c r="J104" s="117">
        <v>38.8</v>
      </c>
      <c r="K104" s="117">
        <v>0</v>
      </c>
      <c r="L104" s="117">
        <v>0</v>
      </c>
      <c r="M104" s="117">
        <v>0</v>
      </c>
      <c r="N104" s="118">
        <f>M104*'[1]Расчет для паспорта'!$B$20</f>
        <v>0</v>
      </c>
      <c r="O104" s="118">
        <f>N104*'[1]Расчет для паспорта'!$B$21</f>
        <v>0</v>
      </c>
      <c r="P104" s="42">
        <f>SUM(J104:O104)</f>
        <v>38.8</v>
      </c>
      <c r="Q104" s="27">
        <v>2021</v>
      </c>
      <c r="R104" s="106">
        <f t="shared" si="20"/>
        <v>0</v>
      </c>
      <c r="S104" s="107">
        <f t="shared" si="21"/>
        <v>0</v>
      </c>
      <c r="T104" s="107">
        <f t="shared" si="22"/>
        <v>0</v>
      </c>
      <c r="U104" s="107">
        <f t="shared" si="23"/>
        <v>0</v>
      </c>
      <c r="V104" s="107">
        <f t="shared" si="24"/>
        <v>0</v>
      </c>
      <c r="W104" s="107">
        <f t="shared" si="25"/>
        <v>0</v>
      </c>
      <c r="X104" s="108">
        <f t="shared" si="26"/>
        <v>0</v>
      </c>
      <c r="Y104" s="43">
        <v>38.8</v>
      </c>
      <c r="Z104" s="4">
        <v>0</v>
      </c>
      <c r="AA104" s="31">
        <v>0</v>
      </c>
      <c r="AB104" s="31">
        <v>0</v>
      </c>
      <c r="AC104" s="31">
        <v>0</v>
      </c>
      <c r="AD104" s="36">
        <v>0</v>
      </c>
      <c r="AE104" s="74">
        <v>38.8</v>
      </c>
      <c r="AF104" s="71"/>
    </row>
    <row r="105" spans="1:32" ht="16.5" thickBot="1">
      <c r="A105" s="19" t="s">
        <v>119</v>
      </c>
      <c r="B105" s="1">
        <v>1</v>
      </c>
      <c r="C105" s="1">
        <v>1</v>
      </c>
      <c r="D105" s="15">
        <v>8</v>
      </c>
      <c r="E105" s="19">
        <v>0</v>
      </c>
      <c r="F105" s="20">
        <v>1</v>
      </c>
      <c r="G105" s="18">
        <v>2</v>
      </c>
      <c r="H105" s="6" t="s">
        <v>87</v>
      </c>
      <c r="I105" s="1" t="s">
        <v>2</v>
      </c>
      <c r="J105" s="117">
        <v>77.5</v>
      </c>
      <c r="K105" s="117">
        <v>0</v>
      </c>
      <c r="L105" s="117">
        <v>0</v>
      </c>
      <c r="M105" s="117">
        <v>80.3</v>
      </c>
      <c r="N105" s="117">
        <v>82.9</v>
      </c>
      <c r="O105" s="117">
        <v>85.2</v>
      </c>
      <c r="P105" s="42">
        <f>SUM(J105:O105)</f>
        <v>325.9</v>
      </c>
      <c r="Q105" s="27">
        <v>2021</v>
      </c>
      <c r="R105" s="106">
        <f t="shared" si="20"/>
        <v>0</v>
      </c>
      <c r="S105" s="107">
        <f t="shared" si="21"/>
        <v>0</v>
      </c>
      <c r="T105" s="107">
        <f t="shared" si="22"/>
        <v>0</v>
      </c>
      <c r="U105" s="107">
        <f t="shared" si="23"/>
        <v>0</v>
      </c>
      <c r="V105" s="107">
        <f t="shared" si="24"/>
        <v>0</v>
      </c>
      <c r="W105" s="107">
        <f t="shared" si="25"/>
        <v>0</v>
      </c>
      <c r="X105" s="108">
        <f t="shared" si="26"/>
        <v>0</v>
      </c>
      <c r="Y105" s="43">
        <v>77.5</v>
      </c>
      <c r="Z105" s="4">
        <v>0</v>
      </c>
      <c r="AA105" s="4">
        <v>0</v>
      </c>
      <c r="AB105" s="31">
        <v>80.3</v>
      </c>
      <c r="AC105" s="31">
        <v>82.9</v>
      </c>
      <c r="AD105" s="36">
        <v>85.2</v>
      </c>
      <c r="AE105" s="74">
        <v>325.9</v>
      </c>
      <c r="AF105" s="71"/>
    </row>
    <row r="106" spans="1:32" ht="16.5" thickBot="1">
      <c r="A106" s="19" t="s">
        <v>119</v>
      </c>
      <c r="B106" s="1">
        <v>1</v>
      </c>
      <c r="C106" s="1">
        <v>1</v>
      </c>
      <c r="D106" s="15">
        <v>8</v>
      </c>
      <c r="E106" s="19">
        <v>0</v>
      </c>
      <c r="F106" s="20">
        <v>1</v>
      </c>
      <c r="G106" s="18"/>
      <c r="H106" s="2" t="s">
        <v>36</v>
      </c>
      <c r="I106" s="1" t="s">
        <v>8</v>
      </c>
      <c r="J106" s="1">
        <v>2</v>
      </c>
      <c r="K106" s="1">
        <v>0</v>
      </c>
      <c r="L106" s="1">
        <v>0</v>
      </c>
      <c r="M106" s="1">
        <v>1</v>
      </c>
      <c r="N106" s="1">
        <v>1</v>
      </c>
      <c r="O106" s="15">
        <v>1</v>
      </c>
      <c r="P106" s="44">
        <f>SUM(J106:O106)</f>
        <v>5</v>
      </c>
      <c r="Q106" s="27">
        <v>2021</v>
      </c>
      <c r="R106" s="106">
        <f t="shared" si="20"/>
        <v>0</v>
      </c>
      <c r="S106" s="107">
        <f t="shared" si="21"/>
        <v>0</v>
      </c>
      <c r="T106" s="107">
        <f t="shared" si="22"/>
        <v>0</v>
      </c>
      <c r="U106" s="107">
        <f t="shared" si="23"/>
        <v>0</v>
      </c>
      <c r="V106" s="107">
        <f t="shared" si="24"/>
        <v>0</v>
      </c>
      <c r="W106" s="107">
        <f t="shared" si="25"/>
        <v>0</v>
      </c>
      <c r="X106" s="108">
        <f t="shared" si="26"/>
        <v>0</v>
      </c>
      <c r="Y106" s="19">
        <v>2</v>
      </c>
      <c r="Z106" s="1">
        <v>0</v>
      </c>
      <c r="AA106" s="1">
        <v>0</v>
      </c>
      <c r="AB106" s="1">
        <v>1</v>
      </c>
      <c r="AC106" s="1">
        <v>1</v>
      </c>
      <c r="AD106" s="15">
        <v>1</v>
      </c>
      <c r="AE106" s="77">
        <v>5</v>
      </c>
      <c r="AF106" s="71"/>
    </row>
    <row r="107" spans="1:32" ht="32.25" thickBot="1">
      <c r="A107" s="19" t="s">
        <v>119</v>
      </c>
      <c r="B107" s="1">
        <v>1</v>
      </c>
      <c r="C107" s="1">
        <v>1</v>
      </c>
      <c r="D107" s="15">
        <v>8</v>
      </c>
      <c r="E107" s="19">
        <v>0</v>
      </c>
      <c r="F107" s="20">
        <v>1</v>
      </c>
      <c r="G107" s="18"/>
      <c r="H107" s="2" t="s">
        <v>120</v>
      </c>
      <c r="I107" s="1" t="s">
        <v>8</v>
      </c>
      <c r="J107" s="1">
        <v>2</v>
      </c>
      <c r="K107" s="1">
        <v>0</v>
      </c>
      <c r="L107" s="1">
        <v>0</v>
      </c>
      <c r="M107" s="1">
        <v>2</v>
      </c>
      <c r="N107" s="1">
        <v>2</v>
      </c>
      <c r="O107" s="15">
        <v>3</v>
      </c>
      <c r="P107" s="44">
        <f>O107</f>
        <v>3</v>
      </c>
      <c r="Q107" s="27">
        <v>2021</v>
      </c>
      <c r="R107" s="106">
        <f t="shared" si="20"/>
        <v>0</v>
      </c>
      <c r="S107" s="107">
        <f t="shared" si="21"/>
        <v>0</v>
      </c>
      <c r="T107" s="107">
        <f t="shared" si="22"/>
        <v>0</v>
      </c>
      <c r="U107" s="107">
        <f t="shared" si="23"/>
        <v>0</v>
      </c>
      <c r="V107" s="107">
        <f t="shared" si="24"/>
        <v>0</v>
      </c>
      <c r="W107" s="107">
        <f t="shared" si="25"/>
        <v>0</v>
      </c>
      <c r="X107" s="108">
        <f t="shared" si="26"/>
        <v>0</v>
      </c>
      <c r="Y107" s="19">
        <v>2</v>
      </c>
      <c r="Z107" s="1">
        <v>0</v>
      </c>
      <c r="AA107" s="1">
        <v>0</v>
      </c>
      <c r="AB107" s="1">
        <v>2</v>
      </c>
      <c r="AC107" s="1">
        <v>2</v>
      </c>
      <c r="AD107" s="15">
        <v>3</v>
      </c>
      <c r="AE107" s="77">
        <v>3</v>
      </c>
      <c r="AF107" s="71" t="s">
        <v>173</v>
      </c>
    </row>
    <row r="108" spans="1:32" ht="63.75" thickBot="1">
      <c r="A108" s="19" t="s">
        <v>119</v>
      </c>
      <c r="B108" s="1">
        <v>1</v>
      </c>
      <c r="C108" s="1">
        <v>1</v>
      </c>
      <c r="D108" s="15">
        <v>8</v>
      </c>
      <c r="E108" s="19">
        <v>0</v>
      </c>
      <c r="F108" s="20">
        <v>2</v>
      </c>
      <c r="G108" s="18"/>
      <c r="H108" s="2" t="s">
        <v>121</v>
      </c>
      <c r="I108" s="1" t="s">
        <v>13</v>
      </c>
      <c r="J108" s="1" t="s">
        <v>5</v>
      </c>
      <c r="K108" s="1" t="s">
        <v>5</v>
      </c>
      <c r="L108" s="1" t="s">
        <v>5</v>
      </c>
      <c r="M108" s="1" t="s">
        <v>5</v>
      </c>
      <c r="N108" s="1" t="s">
        <v>5</v>
      </c>
      <c r="O108" s="15" t="s">
        <v>5</v>
      </c>
      <c r="P108" s="19" t="s">
        <v>5</v>
      </c>
      <c r="Q108" s="27">
        <v>2021</v>
      </c>
      <c r="R108" s="106"/>
      <c r="S108" s="107"/>
      <c r="T108" s="107"/>
      <c r="U108" s="107"/>
      <c r="V108" s="107"/>
      <c r="W108" s="107"/>
      <c r="X108" s="108"/>
      <c r="Y108" s="19" t="s">
        <v>5</v>
      </c>
      <c r="Z108" s="1" t="s">
        <v>5</v>
      </c>
      <c r="AA108" s="1" t="s">
        <v>5</v>
      </c>
      <c r="AB108" s="1" t="s">
        <v>5</v>
      </c>
      <c r="AC108" s="1" t="s">
        <v>5</v>
      </c>
      <c r="AD108" s="15" t="s">
        <v>5</v>
      </c>
      <c r="AE108" s="75" t="s">
        <v>5</v>
      </c>
      <c r="AF108" s="71" t="s">
        <v>175</v>
      </c>
    </row>
    <row r="109" spans="1:32" ht="48" thickBot="1">
      <c r="A109" s="19" t="s">
        <v>119</v>
      </c>
      <c r="B109" s="1">
        <v>1</v>
      </c>
      <c r="C109" s="1">
        <v>1</v>
      </c>
      <c r="D109" s="15">
        <v>8</v>
      </c>
      <c r="E109" s="19">
        <v>0</v>
      </c>
      <c r="F109" s="20">
        <v>2</v>
      </c>
      <c r="G109" s="18"/>
      <c r="H109" s="2" t="s">
        <v>139</v>
      </c>
      <c r="I109" s="1" t="s">
        <v>0</v>
      </c>
      <c r="J109" s="1">
        <v>25</v>
      </c>
      <c r="K109" s="1">
        <v>25</v>
      </c>
      <c r="L109" s="1">
        <v>25</v>
      </c>
      <c r="M109" s="1">
        <v>25</v>
      </c>
      <c r="N109" s="1">
        <v>25</v>
      </c>
      <c r="O109" s="15">
        <v>27</v>
      </c>
      <c r="P109" s="19">
        <f>O109</f>
        <v>27</v>
      </c>
      <c r="Q109" s="27">
        <v>2021</v>
      </c>
      <c r="R109" s="106">
        <f t="shared" si="20"/>
        <v>0</v>
      </c>
      <c r="S109" s="107">
        <f t="shared" si="21"/>
        <v>0</v>
      </c>
      <c r="T109" s="107">
        <f t="shared" si="22"/>
        <v>0</v>
      </c>
      <c r="U109" s="107">
        <f t="shared" si="23"/>
        <v>0</v>
      </c>
      <c r="V109" s="107">
        <f t="shared" si="24"/>
        <v>0</v>
      </c>
      <c r="W109" s="107">
        <f t="shared" si="25"/>
        <v>0</v>
      </c>
      <c r="X109" s="108">
        <f t="shared" si="26"/>
        <v>0</v>
      </c>
      <c r="Y109" s="19">
        <v>25</v>
      </c>
      <c r="Z109" s="1">
        <v>25</v>
      </c>
      <c r="AA109" s="1">
        <v>25</v>
      </c>
      <c r="AB109" s="1">
        <v>25</v>
      </c>
      <c r="AC109" s="1">
        <v>25</v>
      </c>
      <c r="AD109" s="15">
        <v>27</v>
      </c>
      <c r="AE109" s="75">
        <v>27</v>
      </c>
      <c r="AF109" s="71"/>
    </row>
    <row r="110" spans="1:32" ht="32.25" thickBot="1">
      <c r="A110" s="19" t="s">
        <v>119</v>
      </c>
      <c r="B110" s="1">
        <v>1</v>
      </c>
      <c r="C110" s="1">
        <v>1</v>
      </c>
      <c r="D110" s="15">
        <v>9</v>
      </c>
      <c r="E110" s="19">
        <v>0</v>
      </c>
      <c r="F110" s="20">
        <v>0</v>
      </c>
      <c r="G110" s="18"/>
      <c r="H110" s="6" t="s">
        <v>113</v>
      </c>
      <c r="I110" s="1" t="s">
        <v>2</v>
      </c>
      <c r="J110" s="4">
        <v>0</v>
      </c>
      <c r="K110" s="4">
        <v>0</v>
      </c>
      <c r="L110" s="31">
        <f>K110*'Расчет для паспорта'!$B$19</f>
        <v>0</v>
      </c>
      <c r="M110" s="31">
        <f>L110*'Расчет для паспорта'!$B$18</f>
        <v>0</v>
      </c>
      <c r="N110" s="31">
        <f>M110*'Расчет для паспорта'!$B$20</f>
        <v>0</v>
      </c>
      <c r="O110" s="36">
        <f>N110*'Расчет для паспорта'!$B$21</f>
        <v>0</v>
      </c>
      <c r="P110" s="43">
        <f>SUM(J110:O110)</f>
        <v>0</v>
      </c>
      <c r="Q110" s="27">
        <v>2021</v>
      </c>
      <c r="R110" s="106">
        <f t="shared" si="20"/>
        <v>0</v>
      </c>
      <c r="S110" s="107">
        <f t="shared" si="21"/>
        <v>0</v>
      </c>
      <c r="T110" s="107">
        <f t="shared" si="22"/>
        <v>0</v>
      </c>
      <c r="U110" s="107">
        <f t="shared" si="23"/>
        <v>0</v>
      </c>
      <c r="V110" s="107">
        <f t="shared" si="24"/>
        <v>0</v>
      </c>
      <c r="W110" s="107">
        <f t="shared" si="25"/>
        <v>0</v>
      </c>
      <c r="X110" s="108">
        <f t="shared" si="26"/>
        <v>0</v>
      </c>
      <c r="Y110" s="43">
        <v>0</v>
      </c>
      <c r="Z110" s="4">
        <v>0</v>
      </c>
      <c r="AA110" s="31">
        <v>0</v>
      </c>
      <c r="AB110" s="31">
        <v>0</v>
      </c>
      <c r="AC110" s="31">
        <v>0</v>
      </c>
      <c r="AD110" s="36">
        <v>0</v>
      </c>
      <c r="AE110" s="76">
        <v>0</v>
      </c>
      <c r="AF110" s="71"/>
    </row>
    <row r="111" spans="1:32" ht="16.5" thickBot="1">
      <c r="A111" s="19" t="s">
        <v>119</v>
      </c>
      <c r="B111" s="1">
        <v>1</v>
      </c>
      <c r="C111" s="1">
        <v>1</v>
      </c>
      <c r="D111" s="15">
        <v>9</v>
      </c>
      <c r="E111" s="19">
        <v>0</v>
      </c>
      <c r="F111" s="20">
        <v>0</v>
      </c>
      <c r="G111" s="18">
        <v>3</v>
      </c>
      <c r="H111" s="6" t="s">
        <v>86</v>
      </c>
      <c r="I111" s="1" t="s">
        <v>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37">
        <v>0</v>
      </c>
      <c r="P111" s="42">
        <f>SUM(J111:O111)</f>
        <v>0</v>
      </c>
      <c r="Q111" s="20"/>
      <c r="R111" s="106">
        <f t="shared" si="20"/>
        <v>0</v>
      </c>
      <c r="S111" s="107">
        <f t="shared" si="21"/>
        <v>0</v>
      </c>
      <c r="T111" s="107">
        <f t="shared" si="22"/>
        <v>0</v>
      </c>
      <c r="U111" s="107">
        <f t="shared" si="23"/>
        <v>0</v>
      </c>
      <c r="V111" s="107">
        <f t="shared" si="24"/>
        <v>0</v>
      </c>
      <c r="W111" s="107">
        <f t="shared" si="25"/>
        <v>0</v>
      </c>
      <c r="X111" s="108">
        <f t="shared" si="26"/>
        <v>0</v>
      </c>
      <c r="Y111" s="43">
        <v>0</v>
      </c>
      <c r="Z111" s="4">
        <v>0</v>
      </c>
      <c r="AA111" s="4">
        <v>0</v>
      </c>
      <c r="AB111" s="4">
        <v>0</v>
      </c>
      <c r="AC111" s="4">
        <v>0</v>
      </c>
      <c r="AD111" s="37">
        <v>0</v>
      </c>
      <c r="AE111" s="74">
        <v>0</v>
      </c>
      <c r="AF111" s="71"/>
    </row>
    <row r="112" spans="1:32" ht="16.5" thickBot="1">
      <c r="A112" s="19" t="s">
        <v>119</v>
      </c>
      <c r="B112" s="1">
        <v>1</v>
      </c>
      <c r="C112" s="1">
        <v>1</v>
      </c>
      <c r="D112" s="15">
        <v>9</v>
      </c>
      <c r="E112" s="19">
        <v>0</v>
      </c>
      <c r="F112" s="20">
        <v>0</v>
      </c>
      <c r="G112" s="18">
        <v>2</v>
      </c>
      <c r="H112" s="6" t="s">
        <v>87</v>
      </c>
      <c r="I112" s="1" t="s">
        <v>2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37">
        <v>0</v>
      </c>
      <c r="P112" s="42">
        <f>SUM(J112:O112)</f>
        <v>0</v>
      </c>
      <c r="Q112" s="20"/>
      <c r="R112" s="106">
        <f t="shared" si="20"/>
        <v>0</v>
      </c>
      <c r="S112" s="107">
        <f t="shared" si="21"/>
        <v>0</v>
      </c>
      <c r="T112" s="107">
        <f t="shared" si="22"/>
        <v>0</v>
      </c>
      <c r="U112" s="107">
        <f t="shared" si="23"/>
        <v>0</v>
      </c>
      <c r="V112" s="107">
        <f t="shared" si="24"/>
        <v>0</v>
      </c>
      <c r="W112" s="107">
        <f t="shared" si="25"/>
        <v>0</v>
      </c>
      <c r="X112" s="108">
        <f t="shared" si="26"/>
        <v>0</v>
      </c>
      <c r="Y112" s="43">
        <v>0</v>
      </c>
      <c r="Z112" s="4">
        <v>0</v>
      </c>
      <c r="AA112" s="4">
        <v>0</v>
      </c>
      <c r="AB112" s="4">
        <v>0</v>
      </c>
      <c r="AC112" s="4">
        <v>0</v>
      </c>
      <c r="AD112" s="37">
        <v>0</v>
      </c>
      <c r="AE112" s="74">
        <v>0</v>
      </c>
      <c r="AF112" s="71"/>
    </row>
    <row r="113" spans="1:32" ht="32.25" thickBot="1">
      <c r="A113" s="19" t="s">
        <v>119</v>
      </c>
      <c r="B113" s="1">
        <v>1</v>
      </c>
      <c r="C113" s="1">
        <v>1</v>
      </c>
      <c r="D113" s="15">
        <v>9</v>
      </c>
      <c r="E113" s="19">
        <v>0</v>
      </c>
      <c r="F113" s="20">
        <v>0</v>
      </c>
      <c r="G113" s="18"/>
      <c r="H113" s="2" t="s">
        <v>63</v>
      </c>
      <c r="I113" s="1" t="s">
        <v>0</v>
      </c>
      <c r="J113" s="1">
        <v>98</v>
      </c>
      <c r="K113" s="1">
        <v>98</v>
      </c>
      <c r="L113" s="1">
        <v>98</v>
      </c>
      <c r="M113" s="1">
        <v>98</v>
      </c>
      <c r="N113" s="1">
        <v>98</v>
      </c>
      <c r="O113" s="15">
        <v>98</v>
      </c>
      <c r="P113" s="19">
        <f>O113</f>
        <v>98</v>
      </c>
      <c r="Q113" s="27">
        <v>2021</v>
      </c>
      <c r="R113" s="106">
        <f t="shared" si="20"/>
        <v>0</v>
      </c>
      <c r="S113" s="107">
        <f t="shared" si="21"/>
        <v>0</v>
      </c>
      <c r="T113" s="107">
        <f t="shared" si="22"/>
        <v>0</v>
      </c>
      <c r="U113" s="107">
        <f t="shared" si="23"/>
        <v>0</v>
      </c>
      <c r="V113" s="107">
        <f t="shared" si="24"/>
        <v>0</v>
      </c>
      <c r="W113" s="107">
        <f t="shared" si="25"/>
        <v>0</v>
      </c>
      <c r="X113" s="108">
        <f t="shared" si="26"/>
        <v>0</v>
      </c>
      <c r="Y113" s="19">
        <v>98</v>
      </c>
      <c r="Z113" s="1">
        <v>98</v>
      </c>
      <c r="AA113" s="1">
        <v>98</v>
      </c>
      <c r="AB113" s="1">
        <v>98</v>
      </c>
      <c r="AC113" s="1">
        <v>98</v>
      </c>
      <c r="AD113" s="15">
        <v>98</v>
      </c>
      <c r="AE113" s="75">
        <v>98</v>
      </c>
      <c r="AF113" s="71"/>
    </row>
    <row r="114" spans="1:32" ht="32.25" thickBot="1">
      <c r="A114" s="19" t="s">
        <v>119</v>
      </c>
      <c r="B114" s="1">
        <v>1</v>
      </c>
      <c r="C114" s="1">
        <v>1</v>
      </c>
      <c r="D114" s="15">
        <v>9</v>
      </c>
      <c r="E114" s="19">
        <v>0</v>
      </c>
      <c r="F114" s="20">
        <v>0</v>
      </c>
      <c r="G114" s="18"/>
      <c r="H114" s="2" t="s">
        <v>140</v>
      </c>
      <c r="I114" s="1" t="s">
        <v>8</v>
      </c>
      <c r="J114" s="1">
        <v>600</v>
      </c>
      <c r="K114" s="1">
        <v>600</v>
      </c>
      <c r="L114" s="1">
        <v>600</v>
      </c>
      <c r="M114" s="1">
        <v>600</v>
      </c>
      <c r="N114" s="1">
        <v>600</v>
      </c>
      <c r="O114" s="15">
        <v>650</v>
      </c>
      <c r="P114" s="44">
        <f>SUM(J114:O114)</f>
        <v>3650</v>
      </c>
      <c r="Q114" s="27">
        <v>2021</v>
      </c>
      <c r="R114" s="106">
        <f t="shared" si="20"/>
        <v>0</v>
      </c>
      <c r="S114" s="107">
        <f t="shared" si="21"/>
        <v>0</v>
      </c>
      <c r="T114" s="107">
        <f t="shared" si="22"/>
        <v>0</v>
      </c>
      <c r="U114" s="107">
        <f t="shared" si="23"/>
        <v>0</v>
      </c>
      <c r="V114" s="107">
        <f t="shared" si="24"/>
        <v>0</v>
      </c>
      <c r="W114" s="107">
        <f t="shared" si="25"/>
        <v>0</v>
      </c>
      <c r="X114" s="108">
        <f t="shared" si="26"/>
        <v>0</v>
      </c>
      <c r="Y114" s="19">
        <v>600</v>
      </c>
      <c r="Z114" s="1">
        <v>600</v>
      </c>
      <c r="AA114" s="1">
        <v>600</v>
      </c>
      <c r="AB114" s="1">
        <v>600</v>
      </c>
      <c r="AC114" s="1">
        <v>600</v>
      </c>
      <c r="AD114" s="15">
        <v>650</v>
      </c>
      <c r="AE114" s="77">
        <v>3650</v>
      </c>
      <c r="AF114" s="71"/>
    </row>
    <row r="115" spans="1:32" ht="32.25" thickBot="1">
      <c r="A115" s="19" t="s">
        <v>119</v>
      </c>
      <c r="B115" s="1">
        <v>1</v>
      </c>
      <c r="C115" s="1">
        <v>1</v>
      </c>
      <c r="D115" s="15">
        <v>9</v>
      </c>
      <c r="E115" s="19">
        <v>0</v>
      </c>
      <c r="F115" s="20">
        <v>1</v>
      </c>
      <c r="G115" s="18"/>
      <c r="H115" s="2" t="s">
        <v>177</v>
      </c>
      <c r="I115" s="1" t="s">
        <v>13</v>
      </c>
      <c r="J115" s="1" t="s">
        <v>5</v>
      </c>
      <c r="K115" s="1" t="s">
        <v>5</v>
      </c>
      <c r="L115" s="1" t="s">
        <v>5</v>
      </c>
      <c r="M115" s="1" t="s">
        <v>5</v>
      </c>
      <c r="N115" s="1" t="s">
        <v>5</v>
      </c>
      <c r="O115" s="15" t="s">
        <v>5</v>
      </c>
      <c r="P115" s="19" t="s">
        <v>5</v>
      </c>
      <c r="Q115" s="27">
        <v>2021</v>
      </c>
      <c r="R115" s="106"/>
      <c r="S115" s="107"/>
      <c r="T115" s="107"/>
      <c r="U115" s="107"/>
      <c r="V115" s="107"/>
      <c r="W115" s="107"/>
      <c r="X115" s="108"/>
      <c r="Y115" s="19" t="s">
        <v>5</v>
      </c>
      <c r="Z115" s="1" t="s">
        <v>5</v>
      </c>
      <c r="AA115" s="1" t="s">
        <v>5</v>
      </c>
      <c r="AB115" s="1" t="s">
        <v>5</v>
      </c>
      <c r="AC115" s="1" t="s">
        <v>5</v>
      </c>
      <c r="AD115" s="15" t="s">
        <v>5</v>
      </c>
      <c r="AE115" s="75" t="s">
        <v>5</v>
      </c>
      <c r="AF115" s="71" t="s">
        <v>175</v>
      </c>
    </row>
    <row r="116" spans="1:32" ht="32.25" thickBot="1">
      <c r="A116" s="19" t="s">
        <v>119</v>
      </c>
      <c r="B116" s="1">
        <v>1</v>
      </c>
      <c r="C116" s="1">
        <v>1</v>
      </c>
      <c r="D116" s="15">
        <v>9</v>
      </c>
      <c r="E116" s="19">
        <v>0</v>
      </c>
      <c r="F116" s="20">
        <v>1</v>
      </c>
      <c r="G116" s="18"/>
      <c r="H116" s="2" t="s">
        <v>59</v>
      </c>
      <c r="I116" s="1" t="s">
        <v>8</v>
      </c>
      <c r="J116" s="1">
        <v>1700</v>
      </c>
      <c r="K116" s="1">
        <v>1700</v>
      </c>
      <c r="L116" s="1">
        <v>1701</v>
      </c>
      <c r="M116" s="1">
        <v>1702</v>
      </c>
      <c r="N116" s="1">
        <v>1703</v>
      </c>
      <c r="O116" s="15">
        <v>1704</v>
      </c>
      <c r="P116" s="44">
        <f>SUM(J116:O116)</f>
        <v>10210</v>
      </c>
      <c r="Q116" s="27">
        <v>2021</v>
      </c>
      <c r="R116" s="106">
        <f t="shared" si="20"/>
        <v>0</v>
      </c>
      <c r="S116" s="107">
        <f t="shared" si="21"/>
        <v>0</v>
      </c>
      <c r="T116" s="107">
        <f t="shared" si="22"/>
        <v>0</v>
      </c>
      <c r="U116" s="107">
        <f t="shared" si="23"/>
        <v>0</v>
      </c>
      <c r="V116" s="107">
        <f t="shared" si="24"/>
        <v>0</v>
      </c>
      <c r="W116" s="107">
        <f t="shared" si="25"/>
        <v>0</v>
      </c>
      <c r="X116" s="108">
        <f t="shared" si="26"/>
        <v>0</v>
      </c>
      <c r="Y116" s="19">
        <v>1700</v>
      </c>
      <c r="Z116" s="1">
        <v>1700</v>
      </c>
      <c r="AA116" s="1">
        <v>1701</v>
      </c>
      <c r="AB116" s="1">
        <v>1702</v>
      </c>
      <c r="AC116" s="1">
        <v>1703</v>
      </c>
      <c r="AD116" s="15">
        <v>1704</v>
      </c>
      <c r="AE116" s="77">
        <v>10210</v>
      </c>
      <c r="AF116" s="71"/>
    </row>
    <row r="117" spans="1:32" ht="32.25" thickBot="1">
      <c r="A117" s="19" t="s">
        <v>119</v>
      </c>
      <c r="B117" s="1">
        <v>1</v>
      </c>
      <c r="C117" s="1">
        <v>1</v>
      </c>
      <c r="D117" s="15">
        <v>9</v>
      </c>
      <c r="E117" s="19">
        <v>0</v>
      </c>
      <c r="F117" s="20">
        <v>2</v>
      </c>
      <c r="G117" s="18"/>
      <c r="H117" s="2" t="s">
        <v>141</v>
      </c>
      <c r="I117" s="1" t="s">
        <v>13</v>
      </c>
      <c r="J117" s="1" t="s">
        <v>5</v>
      </c>
      <c r="K117" s="1" t="s">
        <v>5</v>
      </c>
      <c r="L117" s="1" t="s">
        <v>5</v>
      </c>
      <c r="M117" s="1" t="s">
        <v>5</v>
      </c>
      <c r="N117" s="1" t="s">
        <v>5</v>
      </c>
      <c r="O117" s="15" t="s">
        <v>5</v>
      </c>
      <c r="P117" s="19" t="s">
        <v>5</v>
      </c>
      <c r="Q117" s="27">
        <v>2021</v>
      </c>
      <c r="R117" s="106"/>
      <c r="S117" s="107"/>
      <c r="T117" s="107"/>
      <c r="U117" s="107"/>
      <c r="V117" s="107"/>
      <c r="W117" s="107"/>
      <c r="X117" s="108"/>
      <c r="Y117" s="19" t="s">
        <v>5</v>
      </c>
      <c r="Z117" s="1" t="s">
        <v>5</v>
      </c>
      <c r="AA117" s="1" t="s">
        <v>5</v>
      </c>
      <c r="AB117" s="1" t="s">
        <v>5</v>
      </c>
      <c r="AC117" s="1" t="s">
        <v>5</v>
      </c>
      <c r="AD117" s="15" t="s">
        <v>5</v>
      </c>
      <c r="AE117" s="75" t="s">
        <v>5</v>
      </c>
      <c r="AF117" s="71" t="s">
        <v>175</v>
      </c>
    </row>
    <row r="118" spans="1:32" ht="48" thickBot="1">
      <c r="A118" s="19" t="s">
        <v>119</v>
      </c>
      <c r="B118" s="1">
        <v>1</v>
      </c>
      <c r="C118" s="1">
        <v>1</v>
      </c>
      <c r="D118" s="15">
        <v>9</v>
      </c>
      <c r="E118" s="19">
        <v>0</v>
      </c>
      <c r="F118" s="20">
        <v>2</v>
      </c>
      <c r="G118" s="18"/>
      <c r="H118" s="2" t="s">
        <v>60</v>
      </c>
      <c r="I118" s="1" t="s">
        <v>29</v>
      </c>
      <c r="J118" s="3">
        <f>1100/175000*1000</f>
        <v>6.3</v>
      </c>
      <c r="K118" s="3">
        <f>1100/175000*1000</f>
        <v>6.3</v>
      </c>
      <c r="L118" s="3">
        <f>1120/175000*1000</f>
        <v>6.4</v>
      </c>
      <c r="M118" s="3">
        <f>1130/175000*1000</f>
        <v>6.5</v>
      </c>
      <c r="N118" s="3">
        <f>1140/175000*1000</f>
        <v>6.5</v>
      </c>
      <c r="O118" s="39">
        <f>1150/175000*1000</f>
        <v>6.6</v>
      </c>
      <c r="P118" s="46">
        <f>O118</f>
        <v>6.6</v>
      </c>
      <c r="Q118" s="27">
        <v>2021</v>
      </c>
      <c r="R118" s="106">
        <f t="shared" si="20"/>
        <v>0</v>
      </c>
      <c r="S118" s="107">
        <f t="shared" si="21"/>
        <v>0</v>
      </c>
      <c r="T118" s="107">
        <f t="shared" si="22"/>
        <v>0</v>
      </c>
      <c r="U118" s="107">
        <f t="shared" si="23"/>
        <v>0</v>
      </c>
      <c r="V118" s="107">
        <f t="shared" si="24"/>
        <v>0</v>
      </c>
      <c r="W118" s="107">
        <f t="shared" si="25"/>
        <v>0</v>
      </c>
      <c r="X118" s="108">
        <f t="shared" si="26"/>
        <v>0</v>
      </c>
      <c r="Y118" s="46">
        <v>6.3</v>
      </c>
      <c r="Z118" s="3">
        <v>6.3</v>
      </c>
      <c r="AA118" s="3">
        <v>6.4</v>
      </c>
      <c r="AB118" s="3">
        <v>6.5</v>
      </c>
      <c r="AC118" s="3">
        <v>6.5</v>
      </c>
      <c r="AD118" s="39">
        <v>6.6</v>
      </c>
      <c r="AE118" s="79">
        <v>6.6</v>
      </c>
      <c r="AF118" s="71"/>
    </row>
    <row r="119" spans="1:32" ht="48" thickBot="1">
      <c r="A119" s="19" t="s">
        <v>119</v>
      </c>
      <c r="B119" s="1">
        <v>1</v>
      </c>
      <c r="C119" s="1">
        <v>1</v>
      </c>
      <c r="D119" s="15">
        <v>9</v>
      </c>
      <c r="E119" s="19">
        <v>0</v>
      </c>
      <c r="F119" s="20">
        <v>3</v>
      </c>
      <c r="G119" s="18"/>
      <c r="H119" s="2" t="s">
        <v>142</v>
      </c>
      <c r="I119" s="1" t="s">
        <v>13</v>
      </c>
      <c r="J119" s="1" t="s">
        <v>5</v>
      </c>
      <c r="K119" s="1" t="s">
        <v>5</v>
      </c>
      <c r="L119" s="1" t="s">
        <v>5</v>
      </c>
      <c r="M119" s="1" t="s">
        <v>5</v>
      </c>
      <c r="N119" s="1" t="s">
        <v>5</v>
      </c>
      <c r="O119" s="15" t="s">
        <v>5</v>
      </c>
      <c r="P119" s="19" t="s">
        <v>5</v>
      </c>
      <c r="Q119" s="27">
        <v>2021</v>
      </c>
      <c r="R119" s="106"/>
      <c r="S119" s="107"/>
      <c r="T119" s="107"/>
      <c r="U119" s="107"/>
      <c r="V119" s="107"/>
      <c r="W119" s="107"/>
      <c r="X119" s="108"/>
      <c r="Y119" s="19" t="s">
        <v>5</v>
      </c>
      <c r="Z119" s="1" t="s">
        <v>5</v>
      </c>
      <c r="AA119" s="1" t="s">
        <v>5</v>
      </c>
      <c r="AB119" s="1" t="s">
        <v>5</v>
      </c>
      <c r="AC119" s="1" t="s">
        <v>5</v>
      </c>
      <c r="AD119" s="15" t="s">
        <v>5</v>
      </c>
      <c r="AE119" s="75" t="s">
        <v>5</v>
      </c>
      <c r="AF119" s="71" t="s">
        <v>175</v>
      </c>
    </row>
    <row r="120" spans="1:32" ht="48" thickBot="1">
      <c r="A120" s="19" t="s">
        <v>119</v>
      </c>
      <c r="B120" s="1">
        <v>1</v>
      </c>
      <c r="C120" s="1">
        <v>1</v>
      </c>
      <c r="D120" s="15">
        <v>9</v>
      </c>
      <c r="E120" s="19">
        <v>0</v>
      </c>
      <c r="F120" s="20">
        <v>3</v>
      </c>
      <c r="G120" s="18"/>
      <c r="H120" s="2" t="s">
        <v>61</v>
      </c>
      <c r="I120" s="1" t="s">
        <v>8</v>
      </c>
      <c r="J120" s="1">
        <v>100</v>
      </c>
      <c r="K120" s="1">
        <v>100</v>
      </c>
      <c r="L120" s="1">
        <v>101</v>
      </c>
      <c r="M120" s="1">
        <v>102</v>
      </c>
      <c r="N120" s="1">
        <v>103</v>
      </c>
      <c r="O120" s="15">
        <v>104</v>
      </c>
      <c r="P120" s="44">
        <f>SUM(J120:O120)</f>
        <v>610</v>
      </c>
      <c r="Q120" s="27">
        <v>2021</v>
      </c>
      <c r="R120" s="106">
        <f t="shared" si="20"/>
        <v>0</v>
      </c>
      <c r="S120" s="107">
        <f t="shared" si="21"/>
        <v>0</v>
      </c>
      <c r="T120" s="107">
        <f t="shared" si="22"/>
        <v>0</v>
      </c>
      <c r="U120" s="107">
        <f t="shared" si="23"/>
        <v>0</v>
      </c>
      <c r="V120" s="107">
        <f t="shared" si="24"/>
        <v>0</v>
      </c>
      <c r="W120" s="107">
        <f t="shared" si="25"/>
        <v>0</v>
      </c>
      <c r="X120" s="108">
        <f t="shared" si="26"/>
        <v>0</v>
      </c>
      <c r="Y120" s="19">
        <v>100</v>
      </c>
      <c r="Z120" s="1">
        <v>100</v>
      </c>
      <c r="AA120" s="1">
        <v>101</v>
      </c>
      <c r="AB120" s="1">
        <v>102</v>
      </c>
      <c r="AC120" s="1">
        <v>103</v>
      </c>
      <c r="AD120" s="15">
        <v>104</v>
      </c>
      <c r="AE120" s="77">
        <v>610</v>
      </c>
      <c r="AF120" s="71"/>
    </row>
    <row r="121" spans="1:32" ht="79.5" thickBot="1">
      <c r="A121" s="19" t="s">
        <v>119</v>
      </c>
      <c r="B121" s="1">
        <v>1</v>
      </c>
      <c r="C121" s="1">
        <v>1</v>
      </c>
      <c r="D121" s="15">
        <v>9</v>
      </c>
      <c r="E121" s="19">
        <v>0</v>
      </c>
      <c r="F121" s="20">
        <v>4</v>
      </c>
      <c r="G121" s="18"/>
      <c r="H121" s="2" t="s">
        <v>143</v>
      </c>
      <c r="I121" s="1" t="s">
        <v>13</v>
      </c>
      <c r="J121" s="1" t="s">
        <v>5</v>
      </c>
      <c r="K121" s="1" t="s">
        <v>5</v>
      </c>
      <c r="L121" s="1" t="s">
        <v>5</v>
      </c>
      <c r="M121" s="1" t="s">
        <v>5</v>
      </c>
      <c r="N121" s="1" t="s">
        <v>5</v>
      </c>
      <c r="O121" s="15" t="s">
        <v>5</v>
      </c>
      <c r="P121" s="47" t="s">
        <v>5</v>
      </c>
      <c r="Q121" s="27">
        <v>2021</v>
      </c>
      <c r="R121" s="106"/>
      <c r="S121" s="107"/>
      <c r="T121" s="107"/>
      <c r="U121" s="107"/>
      <c r="V121" s="107"/>
      <c r="W121" s="107"/>
      <c r="X121" s="108"/>
      <c r="Y121" s="19" t="s">
        <v>5</v>
      </c>
      <c r="Z121" s="1" t="s">
        <v>5</v>
      </c>
      <c r="AA121" s="1" t="s">
        <v>5</v>
      </c>
      <c r="AB121" s="1" t="s">
        <v>5</v>
      </c>
      <c r="AC121" s="1" t="s">
        <v>5</v>
      </c>
      <c r="AD121" s="15" t="s">
        <v>5</v>
      </c>
      <c r="AE121" s="80" t="s">
        <v>5</v>
      </c>
      <c r="AF121" s="71" t="s">
        <v>175</v>
      </c>
    </row>
    <row r="122" spans="1:32" ht="32.25" thickBot="1">
      <c r="A122" s="19" t="s">
        <v>119</v>
      </c>
      <c r="B122" s="1">
        <v>1</v>
      </c>
      <c r="C122" s="1">
        <v>1</v>
      </c>
      <c r="D122" s="15">
        <v>9</v>
      </c>
      <c r="E122" s="19">
        <v>0</v>
      </c>
      <c r="F122" s="20">
        <v>4</v>
      </c>
      <c r="G122" s="18"/>
      <c r="H122" s="2" t="s">
        <v>144</v>
      </c>
      <c r="I122" s="1" t="s">
        <v>8</v>
      </c>
      <c r="J122" s="1">
        <v>364</v>
      </c>
      <c r="K122" s="1">
        <v>364</v>
      </c>
      <c r="L122" s="1">
        <v>365</v>
      </c>
      <c r="M122" s="1">
        <v>366</v>
      </c>
      <c r="N122" s="1">
        <v>367</v>
      </c>
      <c r="O122" s="15">
        <v>368</v>
      </c>
      <c r="P122" s="44">
        <f>SUM(J122:O122)</f>
        <v>2194</v>
      </c>
      <c r="Q122" s="27">
        <v>2021</v>
      </c>
      <c r="R122" s="106">
        <f t="shared" si="20"/>
        <v>0</v>
      </c>
      <c r="S122" s="107">
        <f t="shared" si="21"/>
        <v>0</v>
      </c>
      <c r="T122" s="107">
        <f t="shared" si="22"/>
        <v>0</v>
      </c>
      <c r="U122" s="107">
        <f t="shared" si="23"/>
        <v>0</v>
      </c>
      <c r="V122" s="107">
        <f t="shared" si="24"/>
        <v>0</v>
      </c>
      <c r="W122" s="107">
        <f t="shared" si="25"/>
        <v>0</v>
      </c>
      <c r="X122" s="108">
        <f t="shared" si="26"/>
        <v>0</v>
      </c>
      <c r="Y122" s="19">
        <v>364</v>
      </c>
      <c r="Z122" s="1">
        <v>364</v>
      </c>
      <c r="AA122" s="1">
        <v>365</v>
      </c>
      <c r="AB122" s="1">
        <v>366</v>
      </c>
      <c r="AC122" s="1">
        <v>367</v>
      </c>
      <c r="AD122" s="15">
        <v>368</v>
      </c>
      <c r="AE122" s="77">
        <v>2194</v>
      </c>
      <c r="AF122" s="71"/>
    </row>
    <row r="123" spans="1:32" ht="16.5" thickBot="1">
      <c r="A123" s="19" t="s">
        <v>119</v>
      </c>
      <c r="B123" s="1">
        <v>1</v>
      </c>
      <c r="C123" s="1">
        <v>9</v>
      </c>
      <c r="D123" s="15">
        <v>0</v>
      </c>
      <c r="E123" s="19">
        <v>0</v>
      </c>
      <c r="F123" s="20">
        <v>0</v>
      </c>
      <c r="G123" s="18"/>
      <c r="H123" s="6" t="s">
        <v>106</v>
      </c>
      <c r="I123" s="1" t="s">
        <v>2</v>
      </c>
      <c r="J123" s="4">
        <f aca="true" t="shared" si="34" ref="J123:O123">SUM(J124:J126)</f>
        <v>286196.3</v>
      </c>
      <c r="K123" s="4">
        <f t="shared" si="34"/>
        <v>230454.6</v>
      </c>
      <c r="L123" s="4">
        <f t="shared" si="34"/>
        <v>222576.8</v>
      </c>
      <c r="M123" s="4">
        <f t="shared" si="34"/>
        <v>223248</v>
      </c>
      <c r="N123" s="4">
        <f t="shared" si="34"/>
        <v>230391.9</v>
      </c>
      <c r="O123" s="4">
        <f t="shared" si="34"/>
        <v>236842.9</v>
      </c>
      <c r="P123" s="42">
        <f>SUM(J123:O123)</f>
        <v>1429710.5</v>
      </c>
      <c r="Q123" s="27">
        <v>2021</v>
      </c>
      <c r="R123" s="106">
        <f t="shared" si="20"/>
        <v>4263.1</v>
      </c>
      <c r="S123" s="107">
        <f t="shared" si="21"/>
        <v>0</v>
      </c>
      <c r="T123" s="107">
        <f t="shared" si="22"/>
        <v>0</v>
      </c>
      <c r="U123" s="107">
        <f t="shared" si="23"/>
        <v>0</v>
      </c>
      <c r="V123" s="107">
        <f t="shared" si="24"/>
        <v>0</v>
      </c>
      <c r="W123" s="107">
        <f t="shared" si="25"/>
        <v>0</v>
      </c>
      <c r="X123" s="108">
        <f t="shared" si="26"/>
        <v>4263.1</v>
      </c>
      <c r="Y123" s="81">
        <v>281933.2</v>
      </c>
      <c r="Z123" s="70">
        <v>230454.6</v>
      </c>
      <c r="AA123" s="70">
        <v>222576.8</v>
      </c>
      <c r="AB123" s="70">
        <v>223248</v>
      </c>
      <c r="AC123" s="70">
        <v>230391.9</v>
      </c>
      <c r="AD123" s="70">
        <v>236842.9</v>
      </c>
      <c r="AE123" s="82">
        <v>1425447.4</v>
      </c>
      <c r="AF123" s="71"/>
    </row>
    <row r="124" spans="1:32" ht="16.5" thickBot="1">
      <c r="A124" s="19" t="s">
        <v>119</v>
      </c>
      <c r="B124" s="1">
        <v>1</v>
      </c>
      <c r="C124" s="1">
        <v>9</v>
      </c>
      <c r="D124" s="15">
        <v>0</v>
      </c>
      <c r="E124" s="19">
        <v>0</v>
      </c>
      <c r="F124" s="20">
        <v>0</v>
      </c>
      <c r="G124" s="18">
        <v>3</v>
      </c>
      <c r="H124" s="6" t="s">
        <v>86</v>
      </c>
      <c r="I124" s="1" t="s">
        <v>2</v>
      </c>
      <c r="J124" s="4">
        <f>J131+SUM(J139:J142)</f>
        <v>267593.5</v>
      </c>
      <c r="K124" s="4">
        <f>K130+SUM(K139:K142)</f>
        <v>230454.6</v>
      </c>
      <c r="L124" s="4">
        <f>L130+SUM(L139:L142)</f>
        <v>222576.8</v>
      </c>
      <c r="M124" s="4">
        <f>M130+SUM(M139:M142)</f>
        <v>223248</v>
      </c>
      <c r="N124" s="4">
        <f>N130+SUM(N139:N142)</f>
        <v>230391.9</v>
      </c>
      <c r="O124" s="4">
        <f>O130+SUM(O139:O142)</f>
        <v>236842.9</v>
      </c>
      <c r="P124" s="42">
        <f>SUM(J124:O124)</f>
        <v>1411107.7</v>
      </c>
      <c r="Q124" s="27">
        <v>2021</v>
      </c>
      <c r="R124" s="106">
        <f t="shared" si="20"/>
        <v>4263.1</v>
      </c>
      <c r="S124" s="107">
        <f t="shared" si="21"/>
        <v>0</v>
      </c>
      <c r="T124" s="107">
        <f t="shared" si="22"/>
        <v>0</v>
      </c>
      <c r="U124" s="107">
        <f t="shared" si="23"/>
        <v>0</v>
      </c>
      <c r="V124" s="107">
        <f t="shared" si="24"/>
        <v>0</v>
      </c>
      <c r="W124" s="107">
        <f t="shared" si="25"/>
        <v>0</v>
      </c>
      <c r="X124" s="108">
        <f t="shared" si="26"/>
        <v>4263.1</v>
      </c>
      <c r="Y124" s="81">
        <v>263330.4</v>
      </c>
      <c r="Z124" s="70">
        <v>230454.6</v>
      </c>
      <c r="AA124" s="70">
        <v>222576.8</v>
      </c>
      <c r="AB124" s="70">
        <v>223248</v>
      </c>
      <c r="AC124" s="70">
        <v>230391.9</v>
      </c>
      <c r="AD124" s="70">
        <v>236842.9</v>
      </c>
      <c r="AE124" s="82">
        <v>1406844.6</v>
      </c>
      <c r="AF124" s="71"/>
    </row>
    <row r="125" spans="1:32" ht="16.5" thickBot="1">
      <c r="A125" s="19" t="s">
        <v>119</v>
      </c>
      <c r="B125" s="1">
        <v>1</v>
      </c>
      <c r="C125" s="1">
        <v>9</v>
      </c>
      <c r="D125" s="15">
        <v>0</v>
      </c>
      <c r="E125" s="19">
        <v>0</v>
      </c>
      <c r="F125" s="20">
        <v>0</v>
      </c>
      <c r="G125" s="18">
        <v>2</v>
      </c>
      <c r="H125" s="6" t="s">
        <v>87</v>
      </c>
      <c r="I125" s="1" t="s">
        <v>2</v>
      </c>
      <c r="J125" s="4">
        <f>J132+J133+J134+J135+J136+J137+J138</f>
        <v>18049</v>
      </c>
      <c r="K125" s="4">
        <f>K133+K134+K135+K136+K137+K138</f>
        <v>0</v>
      </c>
      <c r="L125" s="4">
        <f>L133+L134+L135+L136+L137+L138</f>
        <v>0</v>
      </c>
      <c r="M125" s="4">
        <f>M133+M134+M135+M136+M137+M138</f>
        <v>0</v>
      </c>
      <c r="N125" s="4">
        <f>N133+N134+N135+N136+N137+N138</f>
        <v>0</v>
      </c>
      <c r="O125" s="4">
        <f>O133+O134+O135+O136+O137+O138</f>
        <v>0</v>
      </c>
      <c r="P125" s="42">
        <f>SUM(J125:O125)</f>
        <v>18049</v>
      </c>
      <c r="Q125" s="27">
        <v>2021</v>
      </c>
      <c r="R125" s="106">
        <f t="shared" si="20"/>
        <v>0</v>
      </c>
      <c r="S125" s="107">
        <f t="shared" si="21"/>
        <v>0</v>
      </c>
      <c r="T125" s="107">
        <f t="shared" si="22"/>
        <v>0</v>
      </c>
      <c r="U125" s="107">
        <f t="shared" si="23"/>
        <v>0</v>
      </c>
      <c r="V125" s="107">
        <f t="shared" si="24"/>
        <v>0</v>
      </c>
      <c r="W125" s="107">
        <f t="shared" si="25"/>
        <v>0</v>
      </c>
      <c r="X125" s="108">
        <f t="shared" si="26"/>
        <v>0</v>
      </c>
      <c r="Y125" s="81">
        <v>18049</v>
      </c>
      <c r="Z125" s="70">
        <v>0</v>
      </c>
      <c r="AA125" s="70">
        <v>0</v>
      </c>
      <c r="AB125" s="70">
        <v>0</v>
      </c>
      <c r="AC125" s="70">
        <v>0</v>
      </c>
      <c r="AD125" s="70">
        <v>0</v>
      </c>
      <c r="AE125" s="82">
        <v>18049</v>
      </c>
      <c r="AF125" s="71"/>
    </row>
    <row r="126" spans="1:32" ht="16.5" thickBot="1">
      <c r="A126" s="19" t="s">
        <v>119</v>
      </c>
      <c r="B126" s="1">
        <v>1</v>
      </c>
      <c r="C126" s="1">
        <v>9</v>
      </c>
      <c r="D126" s="15">
        <v>0</v>
      </c>
      <c r="E126" s="19">
        <v>0</v>
      </c>
      <c r="F126" s="20">
        <v>0</v>
      </c>
      <c r="G126" s="18">
        <v>1</v>
      </c>
      <c r="H126" s="6" t="s">
        <v>91</v>
      </c>
      <c r="I126" s="1" t="s">
        <v>2</v>
      </c>
      <c r="J126" s="4">
        <f aca="true" t="shared" si="35" ref="J126:O126">SUM(J128:J129)</f>
        <v>553.8</v>
      </c>
      <c r="K126" s="4">
        <f t="shared" si="35"/>
        <v>0</v>
      </c>
      <c r="L126" s="4">
        <f t="shared" si="35"/>
        <v>0</v>
      </c>
      <c r="M126" s="4">
        <f t="shared" si="35"/>
        <v>0</v>
      </c>
      <c r="N126" s="4">
        <f t="shared" si="35"/>
        <v>0</v>
      </c>
      <c r="O126" s="4">
        <f t="shared" si="35"/>
        <v>0</v>
      </c>
      <c r="P126" s="42">
        <f>SUM(J126:O126)</f>
        <v>553.8</v>
      </c>
      <c r="Q126" s="27">
        <v>2021</v>
      </c>
      <c r="R126" s="106">
        <f t="shared" si="20"/>
        <v>0</v>
      </c>
      <c r="S126" s="107">
        <f t="shared" si="21"/>
        <v>0</v>
      </c>
      <c r="T126" s="107">
        <f t="shared" si="22"/>
        <v>0</v>
      </c>
      <c r="U126" s="107">
        <f t="shared" si="23"/>
        <v>0</v>
      </c>
      <c r="V126" s="107">
        <f t="shared" si="24"/>
        <v>0</v>
      </c>
      <c r="W126" s="107">
        <f t="shared" si="25"/>
        <v>0</v>
      </c>
      <c r="X126" s="108">
        <f t="shared" si="26"/>
        <v>0</v>
      </c>
      <c r="Y126" s="81">
        <v>553.8</v>
      </c>
      <c r="Z126" s="70">
        <v>0</v>
      </c>
      <c r="AA126" s="70">
        <v>0</v>
      </c>
      <c r="AB126" s="70">
        <v>0</v>
      </c>
      <c r="AC126" s="70">
        <v>0</v>
      </c>
      <c r="AD126" s="70">
        <v>0</v>
      </c>
      <c r="AE126" s="82">
        <v>553.8</v>
      </c>
      <c r="AF126" s="71"/>
    </row>
    <row r="127" spans="1:32" ht="32.25" thickBot="1">
      <c r="A127" s="19" t="s">
        <v>119</v>
      </c>
      <c r="B127" s="1">
        <v>1</v>
      </c>
      <c r="C127" s="1">
        <v>9</v>
      </c>
      <c r="D127" s="15">
        <v>1</v>
      </c>
      <c r="E127" s="19">
        <v>0</v>
      </c>
      <c r="F127" s="20">
        <v>0</v>
      </c>
      <c r="G127" s="18"/>
      <c r="H127" s="6" t="s">
        <v>131</v>
      </c>
      <c r="I127" s="1" t="s">
        <v>2</v>
      </c>
      <c r="J127" s="111">
        <f aca="true" t="shared" si="36" ref="J127:O127">J123</f>
        <v>286196.3</v>
      </c>
      <c r="K127" s="111">
        <f t="shared" si="36"/>
        <v>230454.6</v>
      </c>
      <c r="L127" s="111">
        <f t="shared" si="36"/>
        <v>222576.8</v>
      </c>
      <c r="M127" s="111">
        <f t="shared" si="36"/>
        <v>223248</v>
      </c>
      <c r="N127" s="111">
        <f t="shared" si="36"/>
        <v>230391.9</v>
      </c>
      <c r="O127" s="111">
        <f t="shared" si="36"/>
        <v>236842.9</v>
      </c>
      <c r="P127" s="43">
        <f aca="true" t="shared" si="37" ref="P127:P142">SUM(J127:O127)</f>
        <v>1429710.5</v>
      </c>
      <c r="Q127" s="27">
        <v>2021</v>
      </c>
      <c r="R127" s="106">
        <f t="shared" si="20"/>
        <v>4263.1</v>
      </c>
      <c r="S127" s="107">
        <f t="shared" si="21"/>
        <v>0</v>
      </c>
      <c r="T127" s="107">
        <f t="shared" si="22"/>
        <v>0</v>
      </c>
      <c r="U127" s="107">
        <f t="shared" si="23"/>
        <v>0</v>
      </c>
      <c r="V127" s="107">
        <f t="shared" si="24"/>
        <v>0</v>
      </c>
      <c r="W127" s="107">
        <f t="shared" si="25"/>
        <v>0</v>
      </c>
      <c r="X127" s="108">
        <f t="shared" si="26"/>
        <v>4263.1</v>
      </c>
      <c r="Y127" s="43">
        <v>281933.2</v>
      </c>
      <c r="Z127" s="4">
        <v>230454.6</v>
      </c>
      <c r="AA127" s="4">
        <v>222576.8</v>
      </c>
      <c r="AB127" s="4">
        <v>223248</v>
      </c>
      <c r="AC127" s="4">
        <v>230391.9</v>
      </c>
      <c r="AD127" s="4">
        <v>236842.9</v>
      </c>
      <c r="AE127" s="76">
        <v>1425447.4</v>
      </c>
      <c r="AF127" s="71" t="s">
        <v>173</v>
      </c>
    </row>
    <row r="128" spans="1:32" ht="63.75" thickBot="1">
      <c r="A128" s="19" t="s">
        <v>119</v>
      </c>
      <c r="B128" s="1">
        <v>1</v>
      </c>
      <c r="C128" s="1">
        <v>9</v>
      </c>
      <c r="D128" s="15">
        <v>1</v>
      </c>
      <c r="E128" s="19">
        <v>0</v>
      </c>
      <c r="F128" s="20">
        <v>1</v>
      </c>
      <c r="G128" s="18">
        <v>1</v>
      </c>
      <c r="H128" s="2" t="s">
        <v>117</v>
      </c>
      <c r="I128" s="1" t="s">
        <v>2</v>
      </c>
      <c r="J128" s="111">
        <v>223.2</v>
      </c>
      <c r="K128" s="111">
        <v>0</v>
      </c>
      <c r="L128" s="111">
        <v>0</v>
      </c>
      <c r="M128" s="4">
        <f>L128*'Расчет для паспорта'!$B$19</f>
        <v>0</v>
      </c>
      <c r="N128" s="4">
        <f>M128*'Расчет для паспорта'!$B$19</f>
        <v>0</v>
      </c>
      <c r="O128" s="4">
        <f>N128*'Расчет для паспорта'!$B$19</f>
        <v>0</v>
      </c>
      <c r="P128" s="43">
        <f t="shared" si="37"/>
        <v>223.2</v>
      </c>
      <c r="Q128" s="27">
        <v>2021</v>
      </c>
      <c r="R128" s="106">
        <f t="shared" si="20"/>
        <v>0</v>
      </c>
      <c r="S128" s="107">
        <f t="shared" si="21"/>
        <v>0</v>
      </c>
      <c r="T128" s="107">
        <f t="shared" si="22"/>
        <v>0</v>
      </c>
      <c r="U128" s="107">
        <f t="shared" si="23"/>
        <v>0</v>
      </c>
      <c r="V128" s="107">
        <f t="shared" si="24"/>
        <v>0</v>
      </c>
      <c r="W128" s="107">
        <f t="shared" si="25"/>
        <v>0</v>
      </c>
      <c r="X128" s="108">
        <f t="shared" si="26"/>
        <v>0</v>
      </c>
      <c r="Y128" s="43">
        <v>223.2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76">
        <v>223.2</v>
      </c>
      <c r="AF128" s="71" t="s">
        <v>173</v>
      </c>
    </row>
    <row r="129" spans="1:32" ht="16.5" thickBot="1">
      <c r="A129" s="19" t="s">
        <v>119</v>
      </c>
      <c r="B129" s="1">
        <v>1</v>
      </c>
      <c r="C129" s="1">
        <v>9</v>
      </c>
      <c r="D129" s="15">
        <v>1</v>
      </c>
      <c r="E129" s="19">
        <v>0</v>
      </c>
      <c r="F129" s="20">
        <v>2</v>
      </c>
      <c r="G129" s="18">
        <v>1</v>
      </c>
      <c r="H129" s="2" t="s">
        <v>165</v>
      </c>
      <c r="I129" s="1" t="s">
        <v>2</v>
      </c>
      <c r="J129" s="111">
        <v>330.6</v>
      </c>
      <c r="K129" s="111">
        <v>0</v>
      </c>
      <c r="L129" s="111">
        <v>0</v>
      </c>
      <c r="M129" s="4">
        <v>0</v>
      </c>
      <c r="N129" s="4">
        <v>0</v>
      </c>
      <c r="O129" s="4">
        <v>0</v>
      </c>
      <c r="P129" s="43">
        <f t="shared" si="37"/>
        <v>330.6</v>
      </c>
      <c r="Q129" s="27">
        <v>2016</v>
      </c>
      <c r="R129" s="106">
        <f t="shared" si="20"/>
        <v>0</v>
      </c>
      <c r="S129" s="107">
        <f t="shared" si="21"/>
        <v>0</v>
      </c>
      <c r="T129" s="107">
        <f t="shared" si="22"/>
        <v>0</v>
      </c>
      <c r="U129" s="107">
        <f t="shared" si="23"/>
        <v>0</v>
      </c>
      <c r="V129" s="107">
        <f t="shared" si="24"/>
        <v>0</v>
      </c>
      <c r="W129" s="107">
        <f t="shared" si="25"/>
        <v>0</v>
      </c>
      <c r="X129" s="108">
        <f t="shared" si="26"/>
        <v>0</v>
      </c>
      <c r="Y129" s="43">
        <v>330.6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76">
        <v>330.6</v>
      </c>
      <c r="AF129" s="71" t="s">
        <v>173</v>
      </c>
    </row>
    <row r="130" spans="1:32" ht="32.25" thickBot="1">
      <c r="A130" s="19" t="s">
        <v>119</v>
      </c>
      <c r="B130" s="1">
        <v>1</v>
      </c>
      <c r="C130" s="1">
        <v>9</v>
      </c>
      <c r="D130" s="15">
        <v>1</v>
      </c>
      <c r="E130" s="19">
        <v>0</v>
      </c>
      <c r="F130" s="20">
        <v>3</v>
      </c>
      <c r="G130" s="18"/>
      <c r="H130" s="2" t="s">
        <v>81</v>
      </c>
      <c r="I130" s="1" t="s">
        <v>2</v>
      </c>
      <c r="J130" s="111">
        <f aca="true" t="shared" si="38" ref="J130:O130">SUM(J131:J132)</f>
        <v>54683</v>
      </c>
      <c r="K130" s="111">
        <f t="shared" si="38"/>
        <v>8862.7</v>
      </c>
      <c r="L130" s="111">
        <f t="shared" si="38"/>
        <v>8862.7</v>
      </c>
      <c r="M130" s="111">
        <f t="shared" si="38"/>
        <v>5490.5</v>
      </c>
      <c r="N130" s="111">
        <f t="shared" si="38"/>
        <v>5666.2</v>
      </c>
      <c r="O130" s="111">
        <f t="shared" si="38"/>
        <v>5824.9</v>
      </c>
      <c r="P130" s="43">
        <f t="shared" si="37"/>
        <v>89390</v>
      </c>
      <c r="Q130" s="27">
        <v>2021</v>
      </c>
      <c r="R130" s="106">
        <f t="shared" si="20"/>
        <v>4263.1</v>
      </c>
      <c r="S130" s="107">
        <f t="shared" si="21"/>
        <v>0</v>
      </c>
      <c r="T130" s="107">
        <f t="shared" si="22"/>
        <v>0</v>
      </c>
      <c r="U130" s="107">
        <f t="shared" si="23"/>
        <v>0</v>
      </c>
      <c r="V130" s="107">
        <f t="shared" si="24"/>
        <v>0</v>
      </c>
      <c r="W130" s="107">
        <f t="shared" si="25"/>
        <v>0</v>
      </c>
      <c r="X130" s="108">
        <f t="shared" si="26"/>
        <v>4263.1</v>
      </c>
      <c r="Y130" s="43">
        <v>50419.9</v>
      </c>
      <c r="Z130" s="4">
        <v>8862.7</v>
      </c>
      <c r="AA130" s="31">
        <v>8862.7</v>
      </c>
      <c r="AB130" s="31">
        <v>5490.5</v>
      </c>
      <c r="AC130" s="31">
        <v>5666.2</v>
      </c>
      <c r="AD130" s="36">
        <v>5824.9</v>
      </c>
      <c r="AE130" s="76">
        <v>85126.9</v>
      </c>
      <c r="AF130" s="71" t="s">
        <v>173</v>
      </c>
    </row>
    <row r="131" spans="1:35" ht="16.5" thickBot="1">
      <c r="A131" s="19" t="s">
        <v>119</v>
      </c>
      <c r="B131" s="1">
        <v>1</v>
      </c>
      <c r="C131" s="1">
        <v>9</v>
      </c>
      <c r="D131" s="15">
        <v>1</v>
      </c>
      <c r="E131" s="19">
        <v>0</v>
      </c>
      <c r="F131" s="20">
        <v>3</v>
      </c>
      <c r="G131" s="18">
        <v>3</v>
      </c>
      <c r="H131" s="6" t="s">
        <v>86</v>
      </c>
      <c r="I131" s="1" t="s">
        <v>2</v>
      </c>
      <c r="J131" s="111">
        <f>45414.1+4263.1</f>
        <v>49677.2</v>
      </c>
      <c r="K131" s="111">
        <v>8862.7</v>
      </c>
      <c r="L131" s="112">
        <v>8862.7</v>
      </c>
      <c r="M131" s="31">
        <v>5490.5</v>
      </c>
      <c r="N131" s="31">
        <f>M131*'Расчет для паспорта'!$B$20</f>
        <v>5666.2</v>
      </c>
      <c r="O131" s="36">
        <f>N131*'Расчет для паспорта'!$B$21</f>
        <v>5824.9</v>
      </c>
      <c r="P131" s="43">
        <f t="shared" si="37"/>
        <v>84384.2</v>
      </c>
      <c r="Q131" s="27">
        <v>2021</v>
      </c>
      <c r="R131" s="106"/>
      <c r="S131" s="107"/>
      <c r="T131" s="107"/>
      <c r="U131" s="107"/>
      <c r="V131" s="107"/>
      <c r="W131" s="107"/>
      <c r="X131" s="108"/>
      <c r="Y131" s="43">
        <v>45414.1</v>
      </c>
      <c r="Z131" s="4">
        <v>8862.7</v>
      </c>
      <c r="AA131" s="31">
        <v>8862.7</v>
      </c>
      <c r="AB131" s="31">
        <v>5490.5</v>
      </c>
      <c r="AC131" s="31">
        <v>5666.2</v>
      </c>
      <c r="AD131" s="36">
        <v>5824.9</v>
      </c>
      <c r="AE131" s="76">
        <v>80121.1</v>
      </c>
      <c r="AF131" s="71"/>
      <c r="AI131" s="114"/>
    </row>
    <row r="132" spans="1:32" ht="16.5" thickBot="1">
      <c r="A132" s="19" t="s">
        <v>119</v>
      </c>
      <c r="B132" s="1">
        <v>1</v>
      </c>
      <c r="C132" s="1">
        <v>9</v>
      </c>
      <c r="D132" s="15">
        <v>1</v>
      </c>
      <c r="E132" s="19">
        <v>0</v>
      </c>
      <c r="F132" s="20">
        <v>3</v>
      </c>
      <c r="G132" s="18">
        <v>2</v>
      </c>
      <c r="H132" s="6" t="s">
        <v>87</v>
      </c>
      <c r="I132" s="1" t="s">
        <v>2</v>
      </c>
      <c r="J132" s="111">
        <v>5005.8</v>
      </c>
      <c r="K132" s="111">
        <v>0</v>
      </c>
      <c r="L132" s="112">
        <v>0</v>
      </c>
      <c r="M132" s="31">
        <v>0</v>
      </c>
      <c r="N132" s="31">
        <v>0</v>
      </c>
      <c r="O132" s="36">
        <v>0</v>
      </c>
      <c r="P132" s="43">
        <f t="shared" si="37"/>
        <v>5005.8</v>
      </c>
      <c r="Q132" s="27">
        <v>2021</v>
      </c>
      <c r="R132" s="106"/>
      <c r="S132" s="107"/>
      <c r="T132" s="107"/>
      <c r="U132" s="107"/>
      <c r="V132" s="107"/>
      <c r="W132" s="107"/>
      <c r="X132" s="108"/>
      <c r="Y132" s="43">
        <v>5005.8</v>
      </c>
      <c r="Z132" s="4">
        <v>0</v>
      </c>
      <c r="AA132" s="31">
        <v>0</v>
      </c>
      <c r="AB132" s="31">
        <v>0</v>
      </c>
      <c r="AC132" s="31">
        <v>0</v>
      </c>
      <c r="AD132" s="36">
        <v>0</v>
      </c>
      <c r="AE132" s="76">
        <v>5005.8</v>
      </c>
      <c r="AF132" s="71"/>
    </row>
    <row r="133" spans="1:32" ht="32.25" thickBot="1">
      <c r="A133" s="19" t="s">
        <v>119</v>
      </c>
      <c r="B133" s="1">
        <v>1</v>
      </c>
      <c r="C133" s="5">
        <v>9</v>
      </c>
      <c r="D133" s="15">
        <v>1</v>
      </c>
      <c r="E133" s="19">
        <v>0</v>
      </c>
      <c r="F133" s="23">
        <v>4</v>
      </c>
      <c r="G133" s="18">
        <v>2</v>
      </c>
      <c r="H133" s="2" t="s">
        <v>66</v>
      </c>
      <c r="I133" s="1" t="s">
        <v>2</v>
      </c>
      <c r="J133" s="111">
        <v>3655.9</v>
      </c>
      <c r="K133" s="111">
        <v>0</v>
      </c>
      <c r="L133" s="111">
        <v>0</v>
      </c>
      <c r="M133" s="31">
        <f>L133*'Расчет для паспорта'!$B$19</f>
        <v>0</v>
      </c>
      <c r="N133" s="31">
        <f>M133*'Расчет для паспорта'!$B$20</f>
        <v>0</v>
      </c>
      <c r="O133" s="36">
        <f>N133*'Расчет для паспорта'!$B$21</f>
        <v>0</v>
      </c>
      <c r="P133" s="43">
        <f t="shared" si="37"/>
        <v>3655.9</v>
      </c>
      <c r="Q133" s="27">
        <v>2021</v>
      </c>
      <c r="R133" s="106">
        <f t="shared" si="20"/>
        <v>0</v>
      </c>
      <c r="S133" s="107">
        <f t="shared" si="21"/>
        <v>0</v>
      </c>
      <c r="T133" s="107">
        <f t="shared" si="22"/>
        <v>0</v>
      </c>
      <c r="U133" s="107">
        <f t="shared" si="23"/>
        <v>0</v>
      </c>
      <c r="V133" s="107">
        <f t="shared" si="24"/>
        <v>0</v>
      </c>
      <c r="W133" s="107">
        <f t="shared" si="25"/>
        <v>0</v>
      </c>
      <c r="X133" s="108">
        <f t="shared" si="26"/>
        <v>0</v>
      </c>
      <c r="Y133" s="43">
        <v>3655.9</v>
      </c>
      <c r="Z133" s="4">
        <v>0</v>
      </c>
      <c r="AA133" s="4">
        <v>0</v>
      </c>
      <c r="AB133" s="31">
        <v>0</v>
      </c>
      <c r="AC133" s="31">
        <v>0</v>
      </c>
      <c r="AD133" s="36">
        <v>0</v>
      </c>
      <c r="AE133" s="76">
        <v>3655.9</v>
      </c>
      <c r="AF133" s="71" t="s">
        <v>173</v>
      </c>
    </row>
    <row r="134" spans="1:32" ht="32.25" thickBot="1">
      <c r="A134" s="19" t="s">
        <v>119</v>
      </c>
      <c r="B134" s="1">
        <v>1</v>
      </c>
      <c r="C134" s="1">
        <v>9</v>
      </c>
      <c r="D134" s="15">
        <v>1</v>
      </c>
      <c r="E134" s="19">
        <v>0</v>
      </c>
      <c r="F134" s="20">
        <v>5</v>
      </c>
      <c r="G134" s="18">
        <v>2</v>
      </c>
      <c r="H134" s="2" t="s">
        <v>64</v>
      </c>
      <c r="I134" s="1" t="s">
        <v>2</v>
      </c>
      <c r="J134" s="111">
        <v>1331.1</v>
      </c>
      <c r="K134" s="111">
        <v>0</v>
      </c>
      <c r="L134" s="111">
        <v>0</v>
      </c>
      <c r="M134" s="31">
        <f>L134*'Расчет для паспорта'!$B$19</f>
        <v>0</v>
      </c>
      <c r="N134" s="31">
        <f>M134*'Расчет для паспорта'!$B$20</f>
        <v>0</v>
      </c>
      <c r="O134" s="36">
        <f>N134*'Расчет для паспорта'!$B$21</f>
        <v>0</v>
      </c>
      <c r="P134" s="43">
        <f t="shared" si="37"/>
        <v>1331.1</v>
      </c>
      <c r="Q134" s="27">
        <v>2021</v>
      </c>
      <c r="R134" s="106">
        <f t="shared" si="20"/>
        <v>0</v>
      </c>
      <c r="S134" s="107">
        <f t="shared" si="21"/>
        <v>0</v>
      </c>
      <c r="T134" s="107">
        <f t="shared" si="22"/>
        <v>0</v>
      </c>
      <c r="U134" s="107">
        <f t="shared" si="23"/>
        <v>0</v>
      </c>
      <c r="V134" s="107">
        <f t="shared" si="24"/>
        <v>0</v>
      </c>
      <c r="W134" s="107">
        <f t="shared" si="25"/>
        <v>0</v>
      </c>
      <c r="X134" s="108">
        <f t="shared" si="26"/>
        <v>0</v>
      </c>
      <c r="Y134" s="43">
        <v>1331.1</v>
      </c>
      <c r="Z134" s="4">
        <v>0</v>
      </c>
      <c r="AA134" s="4">
        <v>0</v>
      </c>
      <c r="AB134" s="31">
        <v>0</v>
      </c>
      <c r="AC134" s="31">
        <v>0</v>
      </c>
      <c r="AD134" s="36">
        <v>0</v>
      </c>
      <c r="AE134" s="76">
        <v>1331.1</v>
      </c>
      <c r="AF134" s="71" t="s">
        <v>173</v>
      </c>
    </row>
    <row r="135" spans="1:32" ht="63.75" thickBot="1">
      <c r="A135" s="19" t="s">
        <v>119</v>
      </c>
      <c r="B135" s="1">
        <v>1</v>
      </c>
      <c r="C135" s="1">
        <v>9</v>
      </c>
      <c r="D135" s="15">
        <v>1</v>
      </c>
      <c r="E135" s="19">
        <v>0</v>
      </c>
      <c r="F135" s="20">
        <v>6</v>
      </c>
      <c r="G135" s="18">
        <v>2</v>
      </c>
      <c r="H135" s="2" t="s">
        <v>40</v>
      </c>
      <c r="I135" s="1" t="s">
        <v>2</v>
      </c>
      <c r="J135" s="111">
        <v>35</v>
      </c>
      <c r="K135" s="111">
        <v>0</v>
      </c>
      <c r="L135" s="111">
        <v>0</v>
      </c>
      <c r="M135" s="31">
        <f>L135*'Расчет для паспорта'!$B$19</f>
        <v>0</v>
      </c>
      <c r="N135" s="31">
        <f>M135*'Расчет для паспорта'!$B$20</f>
        <v>0</v>
      </c>
      <c r="O135" s="36">
        <f>N135*'Расчет для паспорта'!$B$21</f>
        <v>0</v>
      </c>
      <c r="P135" s="43">
        <f t="shared" si="37"/>
        <v>35</v>
      </c>
      <c r="Q135" s="27">
        <v>2021</v>
      </c>
      <c r="R135" s="106">
        <f t="shared" si="20"/>
        <v>0</v>
      </c>
      <c r="S135" s="107">
        <f t="shared" si="21"/>
        <v>0</v>
      </c>
      <c r="T135" s="107">
        <f t="shared" si="22"/>
        <v>0</v>
      </c>
      <c r="U135" s="107">
        <f t="shared" si="23"/>
        <v>0</v>
      </c>
      <c r="V135" s="107">
        <f t="shared" si="24"/>
        <v>0</v>
      </c>
      <c r="W135" s="107">
        <f t="shared" si="25"/>
        <v>0</v>
      </c>
      <c r="X135" s="108">
        <f t="shared" si="26"/>
        <v>0</v>
      </c>
      <c r="Y135" s="43">
        <v>35</v>
      </c>
      <c r="Z135" s="4">
        <v>0</v>
      </c>
      <c r="AA135" s="4">
        <v>0</v>
      </c>
      <c r="AB135" s="31">
        <v>0</v>
      </c>
      <c r="AC135" s="31">
        <v>0</v>
      </c>
      <c r="AD135" s="36">
        <v>0</v>
      </c>
      <c r="AE135" s="76">
        <v>35</v>
      </c>
      <c r="AF135" s="71" t="s">
        <v>173</v>
      </c>
    </row>
    <row r="136" spans="1:32" ht="32.25" thickBot="1">
      <c r="A136" s="19" t="s">
        <v>119</v>
      </c>
      <c r="B136" s="1">
        <v>1</v>
      </c>
      <c r="C136" s="1">
        <v>9</v>
      </c>
      <c r="D136" s="15">
        <v>1</v>
      </c>
      <c r="E136" s="19">
        <v>0</v>
      </c>
      <c r="F136" s="20">
        <v>7</v>
      </c>
      <c r="G136" s="18">
        <v>2</v>
      </c>
      <c r="H136" s="2" t="s">
        <v>41</v>
      </c>
      <c r="I136" s="1" t="s">
        <v>2</v>
      </c>
      <c r="J136" s="111">
        <v>100</v>
      </c>
      <c r="K136" s="111">
        <v>0</v>
      </c>
      <c r="L136" s="111">
        <v>0</v>
      </c>
      <c r="M136" s="31">
        <f>L136*'Расчет для паспорта'!$B$19</f>
        <v>0</v>
      </c>
      <c r="N136" s="31">
        <f>M136*'Расчет для паспорта'!$B$20</f>
        <v>0</v>
      </c>
      <c r="O136" s="36">
        <f>N136*'Расчет для паспорта'!$B$21</f>
        <v>0</v>
      </c>
      <c r="P136" s="43">
        <f t="shared" si="37"/>
        <v>100</v>
      </c>
      <c r="Q136" s="27">
        <v>2021</v>
      </c>
      <c r="R136" s="106">
        <f aca="true" t="shared" si="39" ref="R136:R146">J136-Y136</f>
        <v>0</v>
      </c>
      <c r="S136" s="107">
        <f aca="true" t="shared" si="40" ref="S136:S146">K136-Z136</f>
        <v>0</v>
      </c>
      <c r="T136" s="107">
        <f aca="true" t="shared" si="41" ref="T136:T146">L136-AA136</f>
        <v>0</v>
      </c>
      <c r="U136" s="107">
        <f aca="true" t="shared" si="42" ref="U136:U146">M136-AB136</f>
        <v>0</v>
      </c>
      <c r="V136" s="107">
        <f aca="true" t="shared" si="43" ref="V136:V146">N136-AC136</f>
        <v>0</v>
      </c>
      <c r="W136" s="107">
        <f aca="true" t="shared" si="44" ref="W136:W146">O136-AD136</f>
        <v>0</v>
      </c>
      <c r="X136" s="108">
        <f aca="true" t="shared" si="45" ref="X136:X146">P136-AE136</f>
        <v>0</v>
      </c>
      <c r="Y136" s="43">
        <v>100</v>
      </c>
      <c r="Z136" s="4">
        <v>0</v>
      </c>
      <c r="AA136" s="4">
        <v>0</v>
      </c>
      <c r="AB136" s="31">
        <v>0</v>
      </c>
      <c r="AC136" s="31">
        <v>0</v>
      </c>
      <c r="AD136" s="36">
        <v>0</v>
      </c>
      <c r="AE136" s="76">
        <v>100</v>
      </c>
      <c r="AF136" s="71" t="s">
        <v>173</v>
      </c>
    </row>
    <row r="137" spans="1:32" ht="32.25" thickBot="1">
      <c r="A137" s="19" t="s">
        <v>119</v>
      </c>
      <c r="B137" s="1">
        <v>1</v>
      </c>
      <c r="C137" s="1">
        <v>9</v>
      </c>
      <c r="D137" s="15">
        <v>1</v>
      </c>
      <c r="E137" s="19">
        <v>0</v>
      </c>
      <c r="F137" s="20">
        <v>8</v>
      </c>
      <c r="G137" s="18">
        <v>2</v>
      </c>
      <c r="H137" s="2" t="s">
        <v>65</v>
      </c>
      <c r="I137" s="1" t="s">
        <v>2</v>
      </c>
      <c r="J137" s="111">
        <v>1218.7</v>
      </c>
      <c r="K137" s="111">
        <v>0</v>
      </c>
      <c r="L137" s="111">
        <v>0</v>
      </c>
      <c r="M137" s="31">
        <f>L137*'Расчет для паспорта'!$B$19</f>
        <v>0</v>
      </c>
      <c r="N137" s="31">
        <f>M137*'Расчет для паспорта'!$B$20</f>
        <v>0</v>
      </c>
      <c r="O137" s="36">
        <f>N137*'Расчет для паспорта'!$B$21</f>
        <v>0</v>
      </c>
      <c r="P137" s="43">
        <f t="shared" si="37"/>
        <v>1218.7</v>
      </c>
      <c r="Q137" s="27">
        <v>2021</v>
      </c>
      <c r="R137" s="106">
        <f t="shared" si="39"/>
        <v>0</v>
      </c>
      <c r="S137" s="107">
        <f t="shared" si="40"/>
        <v>0</v>
      </c>
      <c r="T137" s="107">
        <f t="shared" si="41"/>
        <v>0</v>
      </c>
      <c r="U137" s="107">
        <f t="shared" si="42"/>
        <v>0</v>
      </c>
      <c r="V137" s="107">
        <f t="shared" si="43"/>
        <v>0</v>
      </c>
      <c r="W137" s="107">
        <f t="shared" si="44"/>
        <v>0</v>
      </c>
      <c r="X137" s="108">
        <f t="shared" si="45"/>
        <v>0</v>
      </c>
      <c r="Y137" s="43">
        <v>1218.7</v>
      </c>
      <c r="Z137" s="4">
        <v>0</v>
      </c>
      <c r="AA137" s="4">
        <v>0</v>
      </c>
      <c r="AB137" s="31">
        <v>0</v>
      </c>
      <c r="AC137" s="31">
        <v>0</v>
      </c>
      <c r="AD137" s="36">
        <v>0</v>
      </c>
      <c r="AE137" s="76">
        <v>1218.7</v>
      </c>
      <c r="AF137" s="71" t="s">
        <v>173</v>
      </c>
    </row>
    <row r="138" spans="1:32" ht="48" thickBot="1">
      <c r="A138" s="19" t="s">
        <v>119</v>
      </c>
      <c r="B138" s="1">
        <v>1</v>
      </c>
      <c r="C138" s="1">
        <v>9</v>
      </c>
      <c r="D138" s="15">
        <v>1</v>
      </c>
      <c r="E138" s="19">
        <v>0</v>
      </c>
      <c r="F138" s="20">
        <v>9</v>
      </c>
      <c r="G138" s="18">
        <v>2</v>
      </c>
      <c r="H138" s="2" t="s">
        <v>42</v>
      </c>
      <c r="I138" s="1" t="s">
        <v>2</v>
      </c>
      <c r="J138" s="111">
        <v>6702.5</v>
      </c>
      <c r="K138" s="111">
        <v>0</v>
      </c>
      <c r="L138" s="111">
        <v>0</v>
      </c>
      <c r="M138" s="31">
        <v>0</v>
      </c>
      <c r="N138" s="31">
        <f>M138*'Расчет для паспорта'!$B$20</f>
        <v>0</v>
      </c>
      <c r="O138" s="36">
        <f>N138*'Расчет для паспорта'!$B$21</f>
        <v>0</v>
      </c>
      <c r="P138" s="43">
        <f t="shared" si="37"/>
        <v>6702.5</v>
      </c>
      <c r="Q138" s="27">
        <v>2021</v>
      </c>
      <c r="R138" s="106">
        <f t="shared" si="39"/>
        <v>0</v>
      </c>
      <c r="S138" s="107">
        <f t="shared" si="40"/>
        <v>0</v>
      </c>
      <c r="T138" s="107">
        <f t="shared" si="41"/>
        <v>0</v>
      </c>
      <c r="U138" s="107">
        <f t="shared" si="42"/>
        <v>0</v>
      </c>
      <c r="V138" s="107">
        <f t="shared" si="43"/>
        <v>0</v>
      </c>
      <c r="W138" s="107">
        <f t="shared" si="44"/>
        <v>0</v>
      </c>
      <c r="X138" s="108">
        <f t="shared" si="45"/>
        <v>0</v>
      </c>
      <c r="Y138" s="43">
        <v>6702.5</v>
      </c>
      <c r="Z138" s="4">
        <v>0</v>
      </c>
      <c r="AA138" s="4">
        <v>0</v>
      </c>
      <c r="AB138" s="31">
        <v>0</v>
      </c>
      <c r="AC138" s="31">
        <v>0</v>
      </c>
      <c r="AD138" s="36">
        <v>0</v>
      </c>
      <c r="AE138" s="76">
        <v>6702.5</v>
      </c>
      <c r="AF138" s="71" t="s">
        <v>173</v>
      </c>
    </row>
    <row r="139" spans="1:32" ht="32.25" thickBot="1">
      <c r="A139" s="19" t="s">
        <v>119</v>
      </c>
      <c r="B139" s="1">
        <v>1</v>
      </c>
      <c r="C139" s="1">
        <v>9</v>
      </c>
      <c r="D139" s="15">
        <v>1</v>
      </c>
      <c r="E139" s="19">
        <v>1</v>
      </c>
      <c r="F139" s="20">
        <v>0</v>
      </c>
      <c r="G139" s="18">
        <v>3</v>
      </c>
      <c r="H139" s="2" t="s">
        <v>37</v>
      </c>
      <c r="I139" s="1" t="s">
        <v>2</v>
      </c>
      <c r="J139" s="111">
        <v>214551.8</v>
      </c>
      <c r="K139" s="111">
        <v>209754.4</v>
      </c>
      <c r="L139" s="111">
        <v>210239.6</v>
      </c>
      <c r="M139" s="4">
        <v>214272.8</v>
      </c>
      <c r="N139" s="4">
        <f>M139*'Расчет для паспорта'!$B$20</f>
        <v>221129.5</v>
      </c>
      <c r="O139" s="4">
        <f>N139*'Расчет для паспорта'!$B$21</f>
        <v>227321.1</v>
      </c>
      <c r="P139" s="43">
        <f t="shared" si="37"/>
        <v>1297269.2</v>
      </c>
      <c r="Q139" s="27">
        <v>2021</v>
      </c>
      <c r="R139" s="106">
        <f t="shared" si="39"/>
        <v>0</v>
      </c>
      <c r="S139" s="107">
        <f t="shared" si="40"/>
        <v>0</v>
      </c>
      <c r="T139" s="107">
        <f t="shared" si="41"/>
        <v>0</v>
      </c>
      <c r="U139" s="107">
        <f t="shared" si="42"/>
        <v>0</v>
      </c>
      <c r="V139" s="107">
        <f t="shared" si="43"/>
        <v>0</v>
      </c>
      <c r="W139" s="107">
        <f t="shared" si="44"/>
        <v>0</v>
      </c>
      <c r="X139" s="108">
        <f t="shared" si="45"/>
        <v>0</v>
      </c>
      <c r="Y139" s="43">
        <v>214551.8</v>
      </c>
      <c r="Z139" s="4">
        <v>209754.4</v>
      </c>
      <c r="AA139" s="4">
        <v>210239.6</v>
      </c>
      <c r="AB139" s="4">
        <v>214272.8</v>
      </c>
      <c r="AC139" s="4">
        <v>221129.5</v>
      </c>
      <c r="AD139" s="4">
        <v>227321.1</v>
      </c>
      <c r="AE139" s="76">
        <v>1297269.2</v>
      </c>
      <c r="AF139" s="71" t="s">
        <v>173</v>
      </c>
    </row>
    <row r="140" spans="1:32" ht="16.5" thickBot="1">
      <c r="A140" s="19" t="s">
        <v>119</v>
      </c>
      <c r="B140" s="1">
        <v>1</v>
      </c>
      <c r="C140" s="5">
        <v>9</v>
      </c>
      <c r="D140" s="15">
        <v>1</v>
      </c>
      <c r="E140" s="19">
        <v>1</v>
      </c>
      <c r="F140" s="23">
        <v>1</v>
      </c>
      <c r="G140" s="18">
        <v>3</v>
      </c>
      <c r="H140" s="2" t="s">
        <v>38</v>
      </c>
      <c r="I140" s="1" t="s">
        <v>2</v>
      </c>
      <c r="J140" s="111">
        <v>2831.4</v>
      </c>
      <c r="K140" s="111">
        <v>2831.4</v>
      </c>
      <c r="L140" s="111">
        <v>2831.4</v>
      </c>
      <c r="M140" s="4">
        <v>2831.4</v>
      </c>
      <c r="N140" s="31">
        <f>M140*'Расчет для паспорта'!$B$20</f>
        <v>2922</v>
      </c>
      <c r="O140" s="36">
        <f>N140*'Расчет для паспорта'!$B$21</f>
        <v>3003.8</v>
      </c>
      <c r="P140" s="43">
        <f t="shared" si="37"/>
        <v>17251.4</v>
      </c>
      <c r="Q140" s="27">
        <v>2021</v>
      </c>
      <c r="R140" s="106">
        <f t="shared" si="39"/>
        <v>0</v>
      </c>
      <c r="S140" s="107">
        <f t="shared" si="40"/>
        <v>0</v>
      </c>
      <c r="T140" s="107">
        <f t="shared" si="41"/>
        <v>0</v>
      </c>
      <c r="U140" s="107">
        <f t="shared" si="42"/>
        <v>0</v>
      </c>
      <c r="V140" s="107">
        <f t="shared" si="43"/>
        <v>0</v>
      </c>
      <c r="W140" s="107">
        <f t="shared" si="44"/>
        <v>0</v>
      </c>
      <c r="X140" s="108">
        <f t="shared" si="45"/>
        <v>0</v>
      </c>
      <c r="Y140" s="43">
        <v>2831.4</v>
      </c>
      <c r="Z140" s="4">
        <v>2831.4</v>
      </c>
      <c r="AA140" s="31">
        <v>2831.4</v>
      </c>
      <c r="AB140" s="31">
        <v>2831.4</v>
      </c>
      <c r="AC140" s="31">
        <v>2922</v>
      </c>
      <c r="AD140" s="36">
        <v>3003.8</v>
      </c>
      <c r="AE140" s="76">
        <v>17251.4</v>
      </c>
      <c r="AF140" s="71" t="s">
        <v>173</v>
      </c>
    </row>
    <row r="141" spans="1:32" ht="48" thickBot="1">
      <c r="A141" s="19" t="s">
        <v>119</v>
      </c>
      <c r="B141" s="1">
        <v>1</v>
      </c>
      <c r="C141" s="1">
        <v>9</v>
      </c>
      <c r="D141" s="15">
        <v>1</v>
      </c>
      <c r="E141" s="19">
        <v>1</v>
      </c>
      <c r="F141" s="20">
        <v>2</v>
      </c>
      <c r="G141" s="18">
        <v>3</v>
      </c>
      <c r="H141" s="2" t="s">
        <v>39</v>
      </c>
      <c r="I141" s="1" t="s">
        <v>2</v>
      </c>
      <c r="J141" s="112">
        <v>0</v>
      </c>
      <c r="K141" s="112">
        <v>360</v>
      </c>
      <c r="L141" s="112">
        <v>360</v>
      </c>
      <c r="M141" s="31">
        <v>360</v>
      </c>
      <c r="N141" s="31">
        <f>M141*'Расчет для паспорта'!$B$20</f>
        <v>371.5</v>
      </c>
      <c r="O141" s="36">
        <f>N141*'Расчет для паспорта'!$B$21</f>
        <v>381.9</v>
      </c>
      <c r="P141" s="43">
        <f t="shared" si="37"/>
        <v>1833.4</v>
      </c>
      <c r="Q141" s="27">
        <v>2021</v>
      </c>
      <c r="R141" s="106">
        <f t="shared" si="39"/>
        <v>0</v>
      </c>
      <c r="S141" s="107">
        <f t="shared" si="40"/>
        <v>0</v>
      </c>
      <c r="T141" s="107">
        <f t="shared" si="41"/>
        <v>0</v>
      </c>
      <c r="U141" s="107">
        <f t="shared" si="42"/>
        <v>0</v>
      </c>
      <c r="V141" s="107">
        <f t="shared" si="43"/>
        <v>0</v>
      </c>
      <c r="W141" s="107">
        <f t="shared" si="44"/>
        <v>0</v>
      </c>
      <c r="X141" s="108">
        <f t="shared" si="45"/>
        <v>0</v>
      </c>
      <c r="Y141" s="42">
        <v>0</v>
      </c>
      <c r="Z141" s="31">
        <v>360</v>
      </c>
      <c r="AA141" s="31">
        <v>360</v>
      </c>
      <c r="AB141" s="31">
        <v>360</v>
      </c>
      <c r="AC141" s="31">
        <v>371.5</v>
      </c>
      <c r="AD141" s="36">
        <v>381.9</v>
      </c>
      <c r="AE141" s="76">
        <v>1833.4</v>
      </c>
      <c r="AF141" s="71" t="s">
        <v>173</v>
      </c>
    </row>
    <row r="142" spans="1:32" ht="32.25" thickBot="1">
      <c r="A142" s="19" t="s">
        <v>119</v>
      </c>
      <c r="B142" s="1">
        <v>1</v>
      </c>
      <c r="C142" s="1">
        <v>9</v>
      </c>
      <c r="D142" s="15">
        <v>1</v>
      </c>
      <c r="E142" s="19">
        <v>1</v>
      </c>
      <c r="F142" s="20">
        <v>3</v>
      </c>
      <c r="G142" s="18">
        <v>3</v>
      </c>
      <c r="H142" s="2" t="s">
        <v>70</v>
      </c>
      <c r="I142" s="1" t="s">
        <v>2</v>
      </c>
      <c r="J142" s="112">
        <v>533.1</v>
      </c>
      <c r="K142" s="112">
        <v>8646.1</v>
      </c>
      <c r="L142" s="112">
        <v>283.1</v>
      </c>
      <c r="M142" s="31">
        <v>293.3</v>
      </c>
      <c r="N142" s="31">
        <f>M142*'Расчет для паспорта'!$B$20</f>
        <v>302.7</v>
      </c>
      <c r="O142" s="36">
        <f>N142*'Расчет для паспорта'!$B$21</f>
        <v>311.2</v>
      </c>
      <c r="P142" s="43">
        <f t="shared" si="37"/>
        <v>10369.5</v>
      </c>
      <c r="Q142" s="27">
        <v>2021</v>
      </c>
      <c r="R142" s="106">
        <f t="shared" si="39"/>
        <v>0</v>
      </c>
      <c r="S142" s="107">
        <f t="shared" si="40"/>
        <v>0</v>
      </c>
      <c r="T142" s="107">
        <f t="shared" si="41"/>
        <v>0</v>
      </c>
      <c r="U142" s="107">
        <f t="shared" si="42"/>
        <v>0</v>
      </c>
      <c r="V142" s="107">
        <f t="shared" si="43"/>
        <v>0</v>
      </c>
      <c r="W142" s="107">
        <f t="shared" si="44"/>
        <v>0</v>
      </c>
      <c r="X142" s="108">
        <f t="shared" si="45"/>
        <v>0</v>
      </c>
      <c r="Y142" s="42">
        <v>533.1</v>
      </c>
      <c r="Z142" s="31">
        <v>8646.1</v>
      </c>
      <c r="AA142" s="31">
        <v>283.1</v>
      </c>
      <c r="AB142" s="31">
        <v>293.3</v>
      </c>
      <c r="AC142" s="31">
        <v>302.7</v>
      </c>
      <c r="AD142" s="36">
        <v>311.2</v>
      </c>
      <c r="AE142" s="76">
        <v>10369.5</v>
      </c>
      <c r="AF142" s="71" t="s">
        <v>173</v>
      </c>
    </row>
    <row r="143" spans="1:32" ht="16.5" thickBot="1">
      <c r="A143" s="19" t="s">
        <v>119</v>
      </c>
      <c r="B143" s="1">
        <v>1</v>
      </c>
      <c r="C143" s="1">
        <v>9</v>
      </c>
      <c r="D143" s="15">
        <v>2</v>
      </c>
      <c r="E143" s="19">
        <v>0</v>
      </c>
      <c r="F143" s="20">
        <v>0</v>
      </c>
      <c r="G143" s="18"/>
      <c r="H143" s="6" t="s">
        <v>132</v>
      </c>
      <c r="I143" s="1"/>
      <c r="J143" s="4"/>
      <c r="K143" s="4"/>
      <c r="L143" s="4"/>
      <c r="M143" s="4"/>
      <c r="N143" s="4"/>
      <c r="O143" s="37"/>
      <c r="P143" s="43"/>
      <c r="Q143" s="20"/>
      <c r="R143" s="106">
        <f t="shared" si="39"/>
        <v>0</v>
      </c>
      <c r="S143" s="107">
        <f t="shared" si="40"/>
        <v>0</v>
      </c>
      <c r="T143" s="107">
        <f t="shared" si="41"/>
        <v>0</v>
      </c>
      <c r="U143" s="107">
        <f t="shared" si="42"/>
        <v>0</v>
      </c>
      <c r="V143" s="107">
        <f t="shared" si="43"/>
        <v>0</v>
      </c>
      <c r="W143" s="107">
        <f t="shared" si="44"/>
        <v>0</v>
      </c>
      <c r="X143" s="108">
        <f t="shared" si="45"/>
        <v>0</v>
      </c>
      <c r="Y143" s="43"/>
      <c r="Z143" s="4"/>
      <c r="AA143" s="4"/>
      <c r="AB143" s="4"/>
      <c r="AC143" s="4"/>
      <c r="AD143" s="37"/>
      <c r="AE143" s="76"/>
      <c r="AF143" s="71" t="s">
        <v>173</v>
      </c>
    </row>
    <row r="144" spans="1:32" ht="63.75" thickBot="1">
      <c r="A144" s="19" t="s">
        <v>119</v>
      </c>
      <c r="B144" s="1">
        <v>1</v>
      </c>
      <c r="C144" s="1">
        <v>9</v>
      </c>
      <c r="D144" s="15">
        <v>2</v>
      </c>
      <c r="E144" s="19">
        <v>0</v>
      </c>
      <c r="F144" s="20">
        <v>1</v>
      </c>
      <c r="G144" s="18"/>
      <c r="H144" s="2" t="s">
        <v>67</v>
      </c>
      <c r="I144" s="1" t="s">
        <v>13</v>
      </c>
      <c r="J144" s="1" t="s">
        <v>5</v>
      </c>
      <c r="K144" s="1" t="s">
        <v>5</v>
      </c>
      <c r="L144" s="1" t="s">
        <v>5</v>
      </c>
      <c r="M144" s="1" t="s">
        <v>5</v>
      </c>
      <c r="N144" s="1" t="s">
        <v>5</v>
      </c>
      <c r="O144" s="15" t="s">
        <v>5</v>
      </c>
      <c r="P144" s="19" t="s">
        <v>5</v>
      </c>
      <c r="Q144" s="27">
        <v>2021</v>
      </c>
      <c r="R144" s="106"/>
      <c r="S144" s="107"/>
      <c r="T144" s="107"/>
      <c r="U144" s="107"/>
      <c r="V144" s="107"/>
      <c r="W144" s="107"/>
      <c r="X144" s="108"/>
      <c r="Y144" s="19" t="s">
        <v>5</v>
      </c>
      <c r="Z144" s="1" t="s">
        <v>5</v>
      </c>
      <c r="AA144" s="1" t="s">
        <v>5</v>
      </c>
      <c r="AB144" s="1" t="s">
        <v>5</v>
      </c>
      <c r="AC144" s="1" t="s">
        <v>5</v>
      </c>
      <c r="AD144" s="15" t="s">
        <v>5</v>
      </c>
      <c r="AE144" s="75" t="s">
        <v>5</v>
      </c>
      <c r="AF144" s="71" t="s">
        <v>175</v>
      </c>
    </row>
    <row r="145" spans="1:32" ht="48" thickBot="1">
      <c r="A145" s="19" t="s">
        <v>119</v>
      </c>
      <c r="B145" s="1">
        <v>1</v>
      </c>
      <c r="C145" s="1">
        <v>9</v>
      </c>
      <c r="D145" s="15">
        <v>2</v>
      </c>
      <c r="E145" s="19">
        <v>0</v>
      </c>
      <c r="F145" s="20">
        <v>1</v>
      </c>
      <c r="G145" s="18"/>
      <c r="H145" s="2" t="s">
        <v>68</v>
      </c>
      <c r="I145" s="1" t="s">
        <v>8</v>
      </c>
      <c r="J145" s="1">
        <v>25</v>
      </c>
      <c r="K145" s="1">
        <v>25</v>
      </c>
      <c r="L145" s="1">
        <v>25</v>
      </c>
      <c r="M145" s="1">
        <v>25</v>
      </c>
      <c r="N145" s="1">
        <v>25</v>
      </c>
      <c r="O145" s="15">
        <v>25</v>
      </c>
      <c r="P145" s="44">
        <f>SUM(J145:O145)</f>
        <v>150</v>
      </c>
      <c r="Q145" s="27">
        <v>2021</v>
      </c>
      <c r="R145" s="106">
        <f t="shared" si="39"/>
        <v>0</v>
      </c>
      <c r="S145" s="107">
        <f t="shared" si="40"/>
        <v>0</v>
      </c>
      <c r="T145" s="107">
        <f t="shared" si="41"/>
        <v>0</v>
      </c>
      <c r="U145" s="107">
        <f t="shared" si="42"/>
        <v>0</v>
      </c>
      <c r="V145" s="107">
        <f t="shared" si="43"/>
        <v>0</v>
      </c>
      <c r="W145" s="107">
        <f t="shared" si="44"/>
        <v>0</v>
      </c>
      <c r="X145" s="108">
        <f t="shared" si="45"/>
        <v>0</v>
      </c>
      <c r="Y145" s="19">
        <v>25</v>
      </c>
      <c r="Z145" s="1">
        <v>25</v>
      </c>
      <c r="AA145" s="1">
        <v>25</v>
      </c>
      <c r="AB145" s="1">
        <v>25</v>
      </c>
      <c r="AC145" s="1">
        <v>25</v>
      </c>
      <c r="AD145" s="15">
        <v>25</v>
      </c>
      <c r="AE145" s="77">
        <v>150</v>
      </c>
      <c r="AF145" s="71" t="s">
        <v>173</v>
      </c>
    </row>
    <row r="146" spans="1:32" ht="63.75" thickBot="1">
      <c r="A146" s="24" t="s">
        <v>119</v>
      </c>
      <c r="B146" s="50">
        <v>1</v>
      </c>
      <c r="C146" s="50">
        <v>9</v>
      </c>
      <c r="D146" s="51">
        <v>2</v>
      </c>
      <c r="E146" s="24">
        <v>0</v>
      </c>
      <c r="F146" s="25">
        <v>1</v>
      </c>
      <c r="G146" s="52"/>
      <c r="H146" s="53" t="s">
        <v>178</v>
      </c>
      <c r="I146" s="50" t="s">
        <v>8</v>
      </c>
      <c r="J146" s="50">
        <v>38</v>
      </c>
      <c r="K146" s="50">
        <v>38</v>
      </c>
      <c r="L146" s="50">
        <v>38</v>
      </c>
      <c r="M146" s="50">
        <v>38</v>
      </c>
      <c r="N146" s="50">
        <v>38</v>
      </c>
      <c r="O146" s="51">
        <v>38</v>
      </c>
      <c r="P146" s="48">
        <f>SUM(J146:O146)</f>
        <v>228</v>
      </c>
      <c r="Q146" s="59">
        <v>2021</v>
      </c>
      <c r="R146" s="106">
        <f t="shared" si="39"/>
        <v>0</v>
      </c>
      <c r="S146" s="107">
        <f t="shared" si="40"/>
        <v>0</v>
      </c>
      <c r="T146" s="107">
        <f t="shared" si="41"/>
        <v>0</v>
      </c>
      <c r="U146" s="107">
        <f t="shared" si="42"/>
        <v>0</v>
      </c>
      <c r="V146" s="107">
        <f t="shared" si="43"/>
        <v>0</v>
      </c>
      <c r="W146" s="107">
        <f t="shared" si="44"/>
        <v>0</v>
      </c>
      <c r="X146" s="108">
        <f t="shared" si="45"/>
        <v>0</v>
      </c>
      <c r="Y146" s="24">
        <v>38</v>
      </c>
      <c r="Z146" s="50">
        <v>38</v>
      </c>
      <c r="AA146" s="50">
        <v>38</v>
      </c>
      <c r="AB146" s="50">
        <v>38</v>
      </c>
      <c r="AC146" s="50">
        <v>38</v>
      </c>
      <c r="AD146" s="51">
        <v>38</v>
      </c>
      <c r="AE146" s="83">
        <v>228</v>
      </c>
      <c r="AF146" s="85" t="s">
        <v>173</v>
      </c>
    </row>
    <row r="147" spans="10:32" ht="333" customHeight="1">
      <c r="J147" s="14"/>
      <c r="K147" s="14"/>
      <c r="L147" s="14"/>
      <c r="M147" s="14"/>
      <c r="N147" s="14"/>
      <c r="O147" s="14"/>
      <c r="T147" s="14"/>
      <c r="U147" s="14"/>
      <c r="V147" s="14"/>
      <c r="W147" s="14"/>
      <c r="X147" s="14"/>
      <c r="Y147" s="86"/>
      <c r="Z147" s="86"/>
      <c r="AA147" s="86"/>
      <c r="AB147" s="86"/>
      <c r="AC147" s="86"/>
      <c r="AD147" s="86"/>
      <c r="AE147" s="86"/>
      <c r="AF147" s="14"/>
    </row>
    <row r="148" spans="1:32" ht="15.75">
      <c r="A148" s="55" t="s">
        <v>152</v>
      </c>
      <c r="Y148" s="86"/>
      <c r="Z148" s="86"/>
      <c r="AA148" s="86"/>
      <c r="AB148" s="86"/>
      <c r="AC148" s="86"/>
      <c r="AD148" s="86"/>
      <c r="AE148" s="86"/>
      <c r="AF148" s="14"/>
    </row>
    <row r="149" spans="1:32" ht="15.75">
      <c r="A149" s="55" t="s">
        <v>62</v>
      </c>
      <c r="Y149" s="86"/>
      <c r="Z149" s="86"/>
      <c r="AA149" s="86"/>
      <c r="AB149" s="86"/>
      <c r="AC149" s="86"/>
      <c r="AD149" s="86"/>
      <c r="AE149" s="86"/>
      <c r="AF149" s="14"/>
    </row>
    <row r="150" spans="25:32" ht="15.75">
      <c r="Y150" s="86"/>
      <c r="Z150" s="86"/>
      <c r="AA150" s="86"/>
      <c r="AB150" s="86"/>
      <c r="AC150" s="86"/>
      <c r="AD150" s="86"/>
      <c r="AE150" s="86"/>
      <c r="AF150" s="14"/>
    </row>
    <row r="151" spans="25:26" ht="15.75">
      <c r="Y151" s="14"/>
      <c r="Z151" s="14"/>
    </row>
    <row r="176" ht="33" customHeight="1"/>
    <row r="177" ht="33" customHeight="1"/>
    <row r="178" ht="27.75" customHeight="1"/>
    <row r="179" ht="27" customHeight="1"/>
  </sheetData>
  <sheetProtection/>
  <autoFilter ref="D8:AF146"/>
  <mergeCells count="17">
    <mergeCell ref="A3:Q3"/>
    <mergeCell ref="A4:Q4"/>
    <mergeCell ref="A5:F5"/>
    <mergeCell ref="J5:O6"/>
    <mergeCell ref="A6:A7"/>
    <mergeCell ref="B6:B7"/>
    <mergeCell ref="C6:C7"/>
    <mergeCell ref="R6:X6"/>
    <mergeCell ref="Y6:AE6"/>
    <mergeCell ref="D6:D7"/>
    <mergeCell ref="E6:F7"/>
    <mergeCell ref="J1:Q1"/>
    <mergeCell ref="P5:Q6"/>
    <mergeCell ref="H5:H7"/>
    <mergeCell ref="I5:I7"/>
    <mergeCell ref="G5:G7"/>
    <mergeCell ref="A2:Q2"/>
  </mergeCells>
  <printOptions/>
  <pageMargins left="0.38" right="0.35" top="1.1811023622047245" bottom="0.3937007874015748" header="0.31496062992125984" footer="0.31496062992125984"/>
  <pageSetup fitToHeight="0" fitToWidth="1" horizontalDpi="600" verticalDpi="600" orientation="landscape" paperSize="9" scale="66" r:id="rId1"/>
  <headerFooter differentFirst="1">
    <oddHeader>&amp;C&amp;P</oddHeader>
  </headerFooter>
  <ignoredErrors>
    <ignoredError sqref="J126:O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27"/>
  <sheetViews>
    <sheetView zoomScalePageLayoutView="0" workbookViewId="0" topLeftCell="A1">
      <selection activeCell="B3" sqref="A3:B56"/>
    </sheetView>
  </sheetViews>
  <sheetFormatPr defaultColWidth="9.140625" defaultRowHeight="15"/>
  <cols>
    <col min="2" max="2" width="17.28125" style="0" bestFit="1" customWidth="1"/>
    <col min="3" max="3" width="18.8515625" style="0" bestFit="1" customWidth="1"/>
    <col min="4" max="4" width="22.00390625" style="0" bestFit="1" customWidth="1"/>
    <col min="5" max="5" width="13.7109375" style="0" customWidth="1"/>
    <col min="6" max="6" width="16.28125" style="0" bestFit="1" customWidth="1"/>
    <col min="7" max="7" width="17.421875" style="0" bestFit="1" customWidth="1"/>
    <col min="8" max="8" width="12.00390625" style="0" customWidth="1"/>
    <col min="9" max="9" width="13.421875" style="0" customWidth="1"/>
    <col min="11" max="16" width="10.7109375" style="0" bestFit="1" customWidth="1"/>
  </cols>
  <sheetData>
    <row r="2" spans="2:7" ht="15">
      <c r="B2" s="155" t="s">
        <v>85</v>
      </c>
      <c r="C2" s="155"/>
      <c r="D2" s="155"/>
      <c r="E2" s="155"/>
      <c r="F2" s="60"/>
      <c r="G2" s="60"/>
    </row>
    <row r="3" spans="1:16" ht="15">
      <c r="A3" s="62"/>
      <c r="B3" s="62" t="s">
        <v>86</v>
      </c>
      <c r="C3" s="62" t="s">
        <v>87</v>
      </c>
      <c r="D3" s="62" t="s">
        <v>91</v>
      </c>
      <c r="E3" s="62" t="s">
        <v>88</v>
      </c>
      <c r="F3" s="62" t="s">
        <v>167</v>
      </c>
      <c r="G3" s="62" t="s">
        <v>166</v>
      </c>
      <c r="H3" s="156" t="s">
        <v>89</v>
      </c>
      <c r="I3" s="156"/>
      <c r="K3">
        <v>2016</v>
      </c>
      <c r="L3">
        <v>2017</v>
      </c>
      <c r="M3">
        <v>2018</v>
      </c>
      <c r="N3">
        <v>2019</v>
      </c>
      <c r="O3">
        <v>2020</v>
      </c>
      <c r="P3">
        <v>2021</v>
      </c>
    </row>
    <row r="4" spans="1:16" ht="15">
      <c r="A4" s="62">
        <v>2016</v>
      </c>
      <c r="B4" s="68">
        <f>'Приложение 4'!$J$10</f>
        <v>279162.6</v>
      </c>
      <c r="C4" s="68">
        <f>'Приложение 4'!$J$11</f>
        <v>18126.5</v>
      </c>
      <c r="D4" s="68">
        <f>'Приложение 4'!$J$12</f>
        <v>553.8</v>
      </c>
      <c r="E4" s="68">
        <f aca="true" t="shared" si="0" ref="E4:E9">B4+C4+D4</f>
        <v>297842.9</v>
      </c>
      <c r="F4" s="68">
        <f>'Приложение 4'!J18</f>
        <v>11646.6</v>
      </c>
      <c r="G4" s="68">
        <f>'Приложение 4'!J127</f>
        <v>286196.3</v>
      </c>
      <c r="H4" s="64">
        <f>'Приложение 4'!$J$9</f>
        <v>297842.9</v>
      </c>
      <c r="I4" s="10">
        <f aca="true" t="shared" si="1" ref="I4:I10">E4-H4</f>
        <v>0</v>
      </c>
      <c r="K4" s="34">
        <f>'Приложение 4'!J127</f>
        <v>286196.3</v>
      </c>
      <c r="L4" s="34">
        <f>'Приложение 4'!K127</f>
        <v>230454.6</v>
      </c>
      <c r="M4" s="34">
        <f>'Приложение 4'!L127</f>
        <v>222576.8</v>
      </c>
      <c r="N4" s="34">
        <f>'Приложение 4'!M127</f>
        <v>223248</v>
      </c>
      <c r="O4" s="34">
        <f>'Приложение 4'!N127</f>
        <v>230391.9</v>
      </c>
      <c r="P4" s="34">
        <f>'Приложение 4'!O127</f>
        <v>236842.9</v>
      </c>
    </row>
    <row r="5" spans="1:9" ht="15">
      <c r="A5" s="62">
        <v>2017</v>
      </c>
      <c r="B5" s="68">
        <f>'Приложение 4'!$K$10</f>
        <v>232154.6</v>
      </c>
      <c r="C5" s="68">
        <f>'Приложение 4'!$K$11</f>
        <v>0</v>
      </c>
      <c r="D5" s="68">
        <f>'Приложение 4'!$K$12</f>
        <v>0</v>
      </c>
      <c r="E5" s="68">
        <f t="shared" si="0"/>
        <v>232154.6</v>
      </c>
      <c r="F5" s="68">
        <f>'Приложение 4'!K18</f>
        <v>1700</v>
      </c>
      <c r="G5" s="68">
        <f>'Приложение 4'!K127</f>
        <v>230454.6</v>
      </c>
      <c r="H5" s="64">
        <f>'Приложение 4'!$K$9</f>
        <v>232154.6</v>
      </c>
      <c r="I5" s="10">
        <f t="shared" si="1"/>
        <v>0</v>
      </c>
    </row>
    <row r="6" spans="1:9" ht="15">
      <c r="A6" s="62">
        <v>2018</v>
      </c>
      <c r="B6" s="68">
        <f>'Приложение 4'!$L$10</f>
        <v>224276.8</v>
      </c>
      <c r="C6" s="68">
        <f>'Приложение 4'!$L$11</f>
        <v>0</v>
      </c>
      <c r="D6" s="68">
        <f>'Приложение 4'!$L$12</f>
        <v>0</v>
      </c>
      <c r="E6" s="68">
        <f t="shared" si="0"/>
        <v>224276.8</v>
      </c>
      <c r="F6" s="68">
        <f>'Приложение 4'!L18</f>
        <v>1700</v>
      </c>
      <c r="G6" s="68">
        <f>'Приложение 4'!L127</f>
        <v>222576.8</v>
      </c>
      <c r="H6" s="64">
        <f>'Приложение 4'!$L$9</f>
        <v>224276.8</v>
      </c>
      <c r="I6" s="10">
        <f t="shared" si="1"/>
        <v>0</v>
      </c>
    </row>
    <row r="7" spans="1:9" ht="15">
      <c r="A7" s="62">
        <v>2019</v>
      </c>
      <c r="B7" s="68">
        <f>'Приложение 4'!$M$10</f>
        <v>225009.2</v>
      </c>
      <c r="C7" s="68">
        <f>'Приложение 4'!$M$11</f>
        <v>80.3</v>
      </c>
      <c r="D7" s="68">
        <f>'Приложение 4'!$M$12</f>
        <v>0</v>
      </c>
      <c r="E7" s="68">
        <f t="shared" si="0"/>
        <v>225089.5</v>
      </c>
      <c r="F7" s="68">
        <f>'Приложение 4'!M18</f>
        <v>1841.5</v>
      </c>
      <c r="G7" s="68">
        <f>'Приложение 4'!M127</f>
        <v>223248</v>
      </c>
      <c r="H7" s="64">
        <f>'Приложение 4'!$M$9</f>
        <v>225089.5</v>
      </c>
      <c r="I7" s="10">
        <f t="shared" si="1"/>
        <v>0</v>
      </c>
    </row>
    <row r="8" spans="1:9" ht="15">
      <c r="A8" s="62">
        <v>2020</v>
      </c>
      <c r="B8" s="68">
        <f>'Приложение 4'!$N$10</f>
        <v>232209.5</v>
      </c>
      <c r="C8" s="68">
        <f>'Приложение 4'!$N$11</f>
        <v>82.9</v>
      </c>
      <c r="D8" s="68">
        <f>'Приложение 4'!$N$12</f>
        <v>0</v>
      </c>
      <c r="E8" s="68">
        <f t="shared" si="0"/>
        <v>232292.4</v>
      </c>
      <c r="F8" s="68">
        <f>'Приложение 4'!N18</f>
        <v>1900.5</v>
      </c>
      <c r="G8" s="68">
        <f>'Приложение 4'!N127</f>
        <v>230391.9</v>
      </c>
      <c r="H8" s="64">
        <f>'Приложение 4'!$N$9</f>
        <v>232292.4</v>
      </c>
      <c r="I8" s="10">
        <f t="shared" si="1"/>
        <v>0</v>
      </c>
    </row>
    <row r="9" spans="1:9" ht="15">
      <c r="A9" s="62">
        <v>2021</v>
      </c>
      <c r="B9" s="68">
        <f>'Приложение 4'!$O$10</f>
        <v>238711.4</v>
      </c>
      <c r="C9" s="68">
        <f>'Приложение 4'!$O$11</f>
        <v>85.2</v>
      </c>
      <c r="D9" s="68">
        <f>'Приложение 4'!$O$12</f>
        <v>0</v>
      </c>
      <c r="E9" s="68">
        <f t="shared" si="0"/>
        <v>238796.6</v>
      </c>
      <c r="F9" s="68">
        <f>'Приложение 4'!O18</f>
        <v>1953.7</v>
      </c>
      <c r="G9" s="68">
        <f>'Приложение 4'!O127</f>
        <v>236842.9</v>
      </c>
      <c r="H9" s="64">
        <f>'Приложение 4'!$O$9</f>
        <v>238796.6</v>
      </c>
      <c r="I9" s="10">
        <f t="shared" si="1"/>
        <v>0</v>
      </c>
    </row>
    <row r="10" spans="1:9" ht="15">
      <c r="A10" s="65" t="s">
        <v>163</v>
      </c>
      <c r="B10" s="69">
        <f aca="true" t="shared" si="2" ref="B10:G10">SUM(B4:B9)</f>
        <v>1431524.1</v>
      </c>
      <c r="C10" s="69">
        <f t="shared" si="2"/>
        <v>18374.9</v>
      </c>
      <c r="D10" s="69">
        <f t="shared" si="2"/>
        <v>553.8</v>
      </c>
      <c r="E10" s="69">
        <f t="shared" si="2"/>
        <v>1450452.8</v>
      </c>
      <c r="F10" s="69">
        <f t="shared" si="2"/>
        <v>20742.3</v>
      </c>
      <c r="G10" s="69">
        <f t="shared" si="2"/>
        <v>1429710.5</v>
      </c>
      <c r="H10" s="64">
        <f>'Приложение 4'!P9</f>
        <v>1450452.8</v>
      </c>
      <c r="I10" s="10">
        <f t="shared" si="1"/>
        <v>0</v>
      </c>
    </row>
    <row r="11" spans="1:7" ht="15">
      <c r="A11" s="66"/>
      <c r="B11" s="67"/>
      <c r="C11" s="67"/>
      <c r="D11" s="67"/>
      <c r="E11" s="67"/>
      <c r="F11" s="157">
        <f>SUM(F10:G10)</f>
        <v>1450452.8</v>
      </c>
      <c r="G11" s="157"/>
    </row>
    <row r="12" spans="1:7" ht="15">
      <c r="A12" s="66"/>
      <c r="B12" s="67"/>
      <c r="C12" s="67"/>
      <c r="D12" s="67"/>
      <c r="E12" s="67"/>
      <c r="F12" s="67"/>
      <c r="G12" s="67"/>
    </row>
    <row r="13" spans="1:7" ht="15">
      <c r="A13" s="66"/>
      <c r="B13" s="67"/>
      <c r="C13" s="67"/>
      <c r="D13" s="67"/>
      <c r="E13" s="67"/>
      <c r="F13" s="67"/>
      <c r="G13" s="67"/>
    </row>
    <row r="14" spans="1:7" ht="15">
      <c r="A14" s="67"/>
      <c r="B14" s="67"/>
      <c r="C14" s="67"/>
      <c r="D14" s="67"/>
      <c r="E14" s="67"/>
      <c r="F14" s="67"/>
      <c r="G14" s="67"/>
    </row>
    <row r="17" spans="1:2" ht="15">
      <c r="A17" s="158" t="s">
        <v>123</v>
      </c>
      <c r="B17" s="158"/>
    </row>
    <row r="18" spans="1:2" ht="15">
      <c r="A18" s="62">
        <v>2018</v>
      </c>
      <c r="B18" s="62">
        <v>1</v>
      </c>
    </row>
    <row r="19" spans="1:2" ht="15">
      <c r="A19" s="62">
        <v>2019</v>
      </c>
      <c r="B19" s="62">
        <v>1.036</v>
      </c>
    </row>
    <row r="20" spans="1:2" ht="15">
      <c r="A20" s="62">
        <v>2020</v>
      </c>
      <c r="B20" s="62">
        <v>1.032</v>
      </c>
    </row>
    <row r="21" spans="1:2" ht="15">
      <c r="A21" s="62">
        <v>2021</v>
      </c>
      <c r="B21" s="62">
        <v>1.028</v>
      </c>
    </row>
    <row r="23" ht="15">
      <c r="B23" t="s">
        <v>169</v>
      </c>
    </row>
    <row r="24" spans="2:5" ht="15">
      <c r="B24" s="61">
        <f>'Приложение 4'!P19</f>
        <v>20416.4</v>
      </c>
      <c r="C24" s="61">
        <f>'Приложение 4'!P20</f>
        <v>325.9</v>
      </c>
      <c r="D24" s="61">
        <v>0</v>
      </c>
      <c r="E24" s="61">
        <f>'Приложение 4'!P18</f>
        <v>20742.3</v>
      </c>
    </row>
    <row r="26" ht="15">
      <c r="B26" t="s">
        <v>168</v>
      </c>
    </row>
    <row r="27" spans="2:5" ht="15">
      <c r="B27" s="61">
        <f>'Приложение 4'!P124</f>
        <v>1411107.7</v>
      </c>
      <c r="C27" s="61">
        <f>'Приложение 4'!P125</f>
        <v>18049</v>
      </c>
      <c r="D27" s="61">
        <f>'Приложение 4'!P126</f>
        <v>553.8</v>
      </c>
      <c r="E27" s="61">
        <f>'Приложение 4'!P123</f>
        <v>1429710.5</v>
      </c>
    </row>
  </sheetData>
  <sheetProtection/>
  <mergeCells count="4">
    <mergeCell ref="B2:E2"/>
    <mergeCell ref="H3:I3"/>
    <mergeCell ref="F11:G11"/>
    <mergeCell ref="A17:B17"/>
  </mergeCells>
  <conditionalFormatting sqref="I4:I1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J71"/>
  <sheetViews>
    <sheetView zoomScalePageLayoutView="0" workbookViewId="0" topLeftCell="A52">
      <selection activeCell="B3" sqref="B3:B56"/>
    </sheetView>
  </sheetViews>
  <sheetFormatPr defaultColWidth="9.140625" defaultRowHeight="15"/>
  <cols>
    <col min="4" max="7" width="10.140625" style="0" bestFit="1" customWidth="1"/>
    <col min="8" max="8" width="11.28125" style="0" bestFit="1" customWidth="1"/>
    <col min="9" max="9" width="12.00390625" style="0" customWidth="1"/>
  </cols>
  <sheetData>
    <row r="1" spans="2:9" ht="15.75" thickBot="1">
      <c r="B1" s="166" t="s">
        <v>170</v>
      </c>
      <c r="C1" s="166"/>
      <c r="D1" s="166"/>
      <c r="E1" s="166"/>
      <c r="F1" s="166"/>
      <c r="G1" s="166"/>
      <c r="H1" s="166"/>
      <c r="I1" s="166"/>
    </row>
    <row r="2" spans="2:9" ht="39" thickBot="1">
      <c r="B2" s="163" t="s">
        <v>90</v>
      </c>
      <c r="C2" s="164"/>
      <c r="D2" s="165"/>
      <c r="E2" s="11" t="s">
        <v>86</v>
      </c>
      <c r="F2" s="11" t="s">
        <v>87</v>
      </c>
      <c r="G2" s="11" t="s">
        <v>91</v>
      </c>
      <c r="H2" s="11" t="s">
        <v>92</v>
      </c>
      <c r="I2" s="11" t="s">
        <v>88</v>
      </c>
    </row>
    <row r="3" spans="2:9" ht="15.75" customHeight="1" thickBot="1">
      <c r="B3" s="167" t="s">
        <v>93</v>
      </c>
      <c r="C3" s="160" t="s">
        <v>94</v>
      </c>
      <c r="D3" s="12" t="str">
        <f>CONCATENATE('Приложение 4'!$J$7," год")</f>
        <v>2016 год</v>
      </c>
      <c r="E3" s="13">
        <f>'Приложение 4'!$J$22</f>
        <v>300</v>
      </c>
      <c r="F3" s="13">
        <f>'Приложение 4'!$J$23</f>
        <v>0</v>
      </c>
      <c r="G3" s="13">
        <v>0</v>
      </c>
      <c r="H3" s="13">
        <v>0</v>
      </c>
      <c r="I3" s="13">
        <f>SUM(E3:H3)</f>
        <v>300</v>
      </c>
    </row>
    <row r="4" spans="2:9" ht="15.75" thickBot="1">
      <c r="B4" s="168"/>
      <c r="C4" s="161"/>
      <c r="D4" s="12" t="str">
        <f>CONCATENATE('Приложение 4'!$K$7," год")</f>
        <v>2017 год</v>
      </c>
      <c r="E4" s="13">
        <f>'Приложение 4'!$K$22</f>
        <v>500</v>
      </c>
      <c r="F4" s="13">
        <f>'Приложение 4'!$K$23</f>
        <v>0</v>
      </c>
      <c r="G4" s="13">
        <v>0</v>
      </c>
      <c r="H4" s="13">
        <v>0</v>
      </c>
      <c r="I4" s="13">
        <f aca="true" t="shared" si="0" ref="I4:I56">SUM(E4:H4)</f>
        <v>500</v>
      </c>
    </row>
    <row r="5" spans="2:9" ht="15.75" thickBot="1">
      <c r="B5" s="168"/>
      <c r="C5" s="161"/>
      <c r="D5" s="12" t="str">
        <f>CONCATENATE('Приложение 4'!$L$7," год")</f>
        <v>2018 год</v>
      </c>
      <c r="E5" s="13">
        <f>'Приложение 4'!$L$22</f>
        <v>500</v>
      </c>
      <c r="F5" s="13">
        <f>'Приложение 4'!$L$23</f>
        <v>0</v>
      </c>
      <c r="G5" s="13">
        <v>0</v>
      </c>
      <c r="H5" s="13">
        <v>0</v>
      </c>
      <c r="I5" s="13">
        <f t="shared" si="0"/>
        <v>500</v>
      </c>
    </row>
    <row r="6" spans="2:9" ht="15.75" thickBot="1">
      <c r="B6" s="168"/>
      <c r="C6" s="161"/>
      <c r="D6" s="12" t="str">
        <f>CONCATENATE('Приложение 4'!$M$7," год")</f>
        <v>2019 год</v>
      </c>
      <c r="E6" s="13">
        <f>'Приложение 4'!$M$22</f>
        <v>518</v>
      </c>
      <c r="F6" s="13">
        <f>'Приложение 4'!$M$23</f>
        <v>0</v>
      </c>
      <c r="G6" s="13">
        <v>0</v>
      </c>
      <c r="H6" s="13">
        <v>0</v>
      </c>
      <c r="I6" s="13">
        <f t="shared" si="0"/>
        <v>518</v>
      </c>
    </row>
    <row r="7" spans="2:9" ht="15.75" thickBot="1">
      <c r="B7" s="168"/>
      <c r="C7" s="161"/>
      <c r="D7" s="12" t="str">
        <f>CONCATENATE('Приложение 4'!$N$7," год")</f>
        <v>2020 год</v>
      </c>
      <c r="E7" s="13">
        <f>'Приложение 4'!$N$22</f>
        <v>534.6</v>
      </c>
      <c r="F7" s="13">
        <f>'Приложение 4'!$O$23</f>
        <v>0</v>
      </c>
      <c r="G7" s="13">
        <v>0</v>
      </c>
      <c r="H7" s="13">
        <v>0</v>
      </c>
      <c r="I7" s="13">
        <f t="shared" si="0"/>
        <v>534.6</v>
      </c>
    </row>
    <row r="8" spans="2:9" ht="15.75" thickBot="1">
      <c r="B8" s="168"/>
      <c r="C8" s="162"/>
      <c r="D8" s="12" t="str">
        <f>CONCATENATE('Приложение 4'!$O$7," год")</f>
        <v>2021 год</v>
      </c>
      <c r="E8" s="13">
        <f>'Приложение 4'!$O$22</f>
        <v>549.6</v>
      </c>
      <c r="F8" s="13">
        <f>'Приложение 4'!$N$23</f>
        <v>0</v>
      </c>
      <c r="G8" s="13">
        <v>0</v>
      </c>
      <c r="H8" s="13">
        <v>0</v>
      </c>
      <c r="I8" s="13">
        <f t="shared" si="0"/>
        <v>549.6</v>
      </c>
    </row>
    <row r="9" spans="2:9" ht="15.75" thickBot="1">
      <c r="B9" s="168"/>
      <c r="C9" s="160" t="s">
        <v>96</v>
      </c>
      <c r="D9" s="12" t="str">
        <f>D3</f>
        <v>2016 год</v>
      </c>
      <c r="E9" s="13">
        <f>'Приложение 4'!$J$31</f>
        <v>1550</v>
      </c>
      <c r="F9" s="13">
        <f>'Приложение 4'!$J$32</f>
        <v>0</v>
      </c>
      <c r="G9" s="13">
        <v>0</v>
      </c>
      <c r="H9" s="13">
        <v>0</v>
      </c>
      <c r="I9" s="13">
        <f t="shared" si="0"/>
        <v>1550</v>
      </c>
    </row>
    <row r="10" spans="2:9" ht="15.75" thickBot="1">
      <c r="B10" s="168"/>
      <c r="C10" s="161"/>
      <c r="D10" s="12" t="str">
        <f aca="true" t="shared" si="1" ref="D10:D56">D4</f>
        <v>2017 год</v>
      </c>
      <c r="E10" s="13">
        <f>'Приложение 4'!$K$31</f>
        <v>1200</v>
      </c>
      <c r="F10" s="13">
        <f>'Приложение 4'!$K$32</f>
        <v>0</v>
      </c>
      <c r="G10" s="13">
        <v>0</v>
      </c>
      <c r="H10" s="13">
        <v>0</v>
      </c>
      <c r="I10" s="13">
        <f>SUM(E10:H10)</f>
        <v>1200</v>
      </c>
    </row>
    <row r="11" spans="2:9" ht="15.75" thickBot="1">
      <c r="B11" s="168"/>
      <c r="C11" s="161"/>
      <c r="D11" s="12" t="str">
        <f t="shared" si="1"/>
        <v>2018 год</v>
      </c>
      <c r="E11" s="13">
        <f>'Приложение 4'!$L$31</f>
        <v>1200</v>
      </c>
      <c r="F11" s="13">
        <f>'Приложение 4'!$L$32</f>
        <v>0</v>
      </c>
      <c r="G11" s="13">
        <v>0</v>
      </c>
      <c r="H11" s="13">
        <v>0</v>
      </c>
      <c r="I11" s="13">
        <f t="shared" si="0"/>
        <v>1200</v>
      </c>
    </row>
    <row r="12" spans="2:9" ht="15.75" thickBot="1">
      <c r="B12" s="168"/>
      <c r="C12" s="161"/>
      <c r="D12" s="12" t="str">
        <f t="shared" si="1"/>
        <v>2019 год</v>
      </c>
      <c r="E12" s="13">
        <f>'Приложение 4'!$M$31</f>
        <v>1243.2</v>
      </c>
      <c r="F12" s="13">
        <f>'Приложение 4'!$M$32</f>
        <v>0</v>
      </c>
      <c r="G12" s="13">
        <v>0</v>
      </c>
      <c r="H12" s="13">
        <v>0</v>
      </c>
      <c r="I12" s="13">
        <f t="shared" si="0"/>
        <v>1243.2</v>
      </c>
    </row>
    <row r="13" spans="2:9" ht="15.75" thickBot="1">
      <c r="B13" s="168"/>
      <c r="C13" s="161"/>
      <c r="D13" s="12" t="str">
        <f t="shared" si="1"/>
        <v>2020 год</v>
      </c>
      <c r="E13" s="13">
        <f>'Приложение 4'!$N$31</f>
        <v>1283</v>
      </c>
      <c r="F13" s="13">
        <f>'Приложение 4'!$O$32</f>
        <v>0</v>
      </c>
      <c r="G13" s="13">
        <v>0</v>
      </c>
      <c r="H13" s="13">
        <v>0</v>
      </c>
      <c r="I13" s="13">
        <f t="shared" si="0"/>
        <v>1283</v>
      </c>
    </row>
    <row r="14" spans="2:9" ht="15.75" thickBot="1">
      <c r="B14" s="168"/>
      <c r="C14" s="162"/>
      <c r="D14" s="12" t="str">
        <f t="shared" si="1"/>
        <v>2021 год</v>
      </c>
      <c r="E14" s="13">
        <f>'Приложение 4'!$O$31</f>
        <v>1318.9</v>
      </c>
      <c r="F14" s="13">
        <f>'Приложение 4'!$N$32</f>
        <v>0</v>
      </c>
      <c r="G14" s="13">
        <v>0</v>
      </c>
      <c r="H14" s="13">
        <v>0</v>
      </c>
      <c r="I14" s="13">
        <f t="shared" si="0"/>
        <v>1318.9</v>
      </c>
    </row>
    <row r="15" spans="2:9" ht="15.75" thickBot="1">
      <c r="B15" s="168"/>
      <c r="C15" s="160" t="s">
        <v>97</v>
      </c>
      <c r="D15" s="12" t="str">
        <f>D9</f>
        <v>2016 год</v>
      </c>
      <c r="E15" s="13">
        <v>0</v>
      </c>
      <c r="F15" s="13">
        <v>0</v>
      </c>
      <c r="G15" s="13">
        <v>0</v>
      </c>
      <c r="H15" s="13">
        <v>0</v>
      </c>
      <c r="I15" s="13">
        <f t="shared" si="0"/>
        <v>0</v>
      </c>
    </row>
    <row r="16" spans="2:9" ht="15.75" thickBot="1">
      <c r="B16" s="168"/>
      <c r="C16" s="161"/>
      <c r="D16" s="12" t="str">
        <f t="shared" si="1"/>
        <v>2017 год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0</v>
      </c>
    </row>
    <row r="17" spans="2:9" ht="15.75" thickBot="1">
      <c r="B17" s="168"/>
      <c r="C17" s="161"/>
      <c r="D17" s="12" t="str">
        <f t="shared" si="1"/>
        <v>2018 год</v>
      </c>
      <c r="E17" s="13">
        <v>0</v>
      </c>
      <c r="F17" s="13">
        <v>0</v>
      </c>
      <c r="G17" s="13">
        <v>0</v>
      </c>
      <c r="H17" s="13">
        <v>0</v>
      </c>
      <c r="I17" s="13">
        <f t="shared" si="0"/>
        <v>0</v>
      </c>
    </row>
    <row r="18" spans="2:9" ht="15.75" thickBot="1">
      <c r="B18" s="168"/>
      <c r="C18" s="161"/>
      <c r="D18" s="12" t="str">
        <f t="shared" si="1"/>
        <v>2019 год</v>
      </c>
      <c r="E18" s="13">
        <v>0</v>
      </c>
      <c r="F18" s="13">
        <v>0</v>
      </c>
      <c r="G18" s="13">
        <v>0</v>
      </c>
      <c r="H18" s="13">
        <v>0</v>
      </c>
      <c r="I18" s="13">
        <f t="shared" si="0"/>
        <v>0</v>
      </c>
    </row>
    <row r="19" spans="2:9" ht="15.75" thickBot="1">
      <c r="B19" s="168"/>
      <c r="C19" s="161"/>
      <c r="D19" s="12" t="str">
        <f t="shared" si="1"/>
        <v>2020 год</v>
      </c>
      <c r="E19" s="13">
        <v>0</v>
      </c>
      <c r="F19" s="13">
        <v>0</v>
      </c>
      <c r="G19" s="13">
        <v>0</v>
      </c>
      <c r="H19" s="13">
        <v>0</v>
      </c>
      <c r="I19" s="13">
        <f t="shared" si="0"/>
        <v>0</v>
      </c>
    </row>
    <row r="20" spans="2:9" ht="15.75" thickBot="1">
      <c r="B20" s="168"/>
      <c r="C20" s="162"/>
      <c r="D20" s="12" t="str">
        <f t="shared" si="1"/>
        <v>2021 год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0</v>
      </c>
    </row>
    <row r="21" spans="2:9" ht="15.75" thickBot="1">
      <c r="B21" s="168"/>
      <c r="C21" s="160" t="s">
        <v>98</v>
      </c>
      <c r="D21" s="12" t="str">
        <f>D15</f>
        <v>2016 год</v>
      </c>
      <c r="E21" s="13">
        <v>0</v>
      </c>
      <c r="F21" s="13">
        <v>0</v>
      </c>
      <c r="G21" s="13">
        <v>0</v>
      </c>
      <c r="H21" s="13">
        <v>0</v>
      </c>
      <c r="I21" s="13">
        <f t="shared" si="0"/>
        <v>0</v>
      </c>
    </row>
    <row r="22" spans="2:9" ht="15.75" thickBot="1">
      <c r="B22" s="168"/>
      <c r="C22" s="161"/>
      <c r="D22" s="12" t="str">
        <f t="shared" si="1"/>
        <v>2017 год</v>
      </c>
      <c r="E22" s="13">
        <v>0</v>
      </c>
      <c r="F22" s="13">
        <v>0</v>
      </c>
      <c r="G22" s="13">
        <v>0</v>
      </c>
      <c r="H22" s="13">
        <v>0</v>
      </c>
      <c r="I22" s="13">
        <f t="shared" si="0"/>
        <v>0</v>
      </c>
    </row>
    <row r="23" spans="2:9" ht="15.75" thickBot="1">
      <c r="B23" s="168"/>
      <c r="C23" s="161"/>
      <c r="D23" s="12" t="str">
        <f t="shared" si="1"/>
        <v>2018 год</v>
      </c>
      <c r="E23" s="13">
        <v>0</v>
      </c>
      <c r="F23" s="13">
        <v>0</v>
      </c>
      <c r="G23" s="13">
        <v>0</v>
      </c>
      <c r="H23" s="13">
        <v>0</v>
      </c>
      <c r="I23" s="13">
        <f t="shared" si="0"/>
        <v>0</v>
      </c>
    </row>
    <row r="24" spans="2:9" ht="15.75" thickBot="1">
      <c r="B24" s="168"/>
      <c r="C24" s="161"/>
      <c r="D24" s="12" t="str">
        <f t="shared" si="1"/>
        <v>2019 год</v>
      </c>
      <c r="E24" s="13">
        <v>0</v>
      </c>
      <c r="F24" s="13">
        <v>0</v>
      </c>
      <c r="G24" s="13">
        <v>0</v>
      </c>
      <c r="H24" s="13">
        <v>0</v>
      </c>
      <c r="I24" s="13">
        <f t="shared" si="0"/>
        <v>0</v>
      </c>
    </row>
    <row r="25" spans="2:9" ht="15.75" thickBot="1">
      <c r="B25" s="168"/>
      <c r="C25" s="161"/>
      <c r="D25" s="12" t="str">
        <f t="shared" si="1"/>
        <v>2020 год</v>
      </c>
      <c r="E25" s="13">
        <v>0</v>
      </c>
      <c r="F25" s="13">
        <v>0</v>
      </c>
      <c r="G25" s="13">
        <v>0</v>
      </c>
      <c r="H25" s="13">
        <v>0</v>
      </c>
      <c r="I25" s="13">
        <f t="shared" si="0"/>
        <v>0</v>
      </c>
    </row>
    <row r="26" spans="2:9" ht="15.75" thickBot="1">
      <c r="B26" s="168"/>
      <c r="C26" s="162"/>
      <c r="D26" s="12" t="str">
        <f t="shared" si="1"/>
        <v>2021 год</v>
      </c>
      <c r="E26" s="13">
        <v>0</v>
      </c>
      <c r="F26" s="13">
        <v>0</v>
      </c>
      <c r="G26" s="13">
        <v>0</v>
      </c>
      <c r="H26" s="13">
        <v>0</v>
      </c>
      <c r="I26" s="13">
        <f t="shared" si="0"/>
        <v>0</v>
      </c>
    </row>
    <row r="27" spans="2:9" ht="15.75" thickBot="1">
      <c r="B27" s="168"/>
      <c r="C27" s="160" t="s">
        <v>99</v>
      </c>
      <c r="D27" s="12" t="str">
        <f>D21</f>
        <v>2016 год</v>
      </c>
      <c r="E27" s="13">
        <v>0</v>
      </c>
      <c r="F27" s="13">
        <v>0</v>
      </c>
      <c r="G27" s="13">
        <v>0</v>
      </c>
      <c r="H27" s="13">
        <v>0</v>
      </c>
      <c r="I27" s="13">
        <f t="shared" si="0"/>
        <v>0</v>
      </c>
    </row>
    <row r="28" spans="2:9" ht="15.75" thickBot="1">
      <c r="B28" s="168"/>
      <c r="C28" s="161"/>
      <c r="D28" s="12" t="str">
        <f t="shared" si="1"/>
        <v>2017 год</v>
      </c>
      <c r="E28" s="13">
        <v>0</v>
      </c>
      <c r="F28" s="13">
        <v>0</v>
      </c>
      <c r="G28" s="13">
        <v>0</v>
      </c>
      <c r="H28" s="13">
        <v>0</v>
      </c>
      <c r="I28" s="13">
        <f t="shared" si="0"/>
        <v>0</v>
      </c>
    </row>
    <row r="29" spans="2:9" ht="15.75" thickBot="1">
      <c r="B29" s="168"/>
      <c r="C29" s="161"/>
      <c r="D29" s="12" t="str">
        <f t="shared" si="1"/>
        <v>2018 год</v>
      </c>
      <c r="E29" s="13">
        <v>0</v>
      </c>
      <c r="F29" s="13">
        <v>0</v>
      </c>
      <c r="G29" s="13">
        <v>0</v>
      </c>
      <c r="H29" s="13">
        <v>0</v>
      </c>
      <c r="I29" s="13">
        <f t="shared" si="0"/>
        <v>0</v>
      </c>
    </row>
    <row r="30" spans="2:9" ht="15.75" thickBot="1">
      <c r="B30" s="168"/>
      <c r="C30" s="161"/>
      <c r="D30" s="12" t="str">
        <f t="shared" si="1"/>
        <v>2019 год</v>
      </c>
      <c r="E30" s="13">
        <v>0</v>
      </c>
      <c r="F30" s="13">
        <v>0</v>
      </c>
      <c r="G30" s="13">
        <v>0</v>
      </c>
      <c r="H30" s="13">
        <v>0</v>
      </c>
      <c r="I30" s="13">
        <f t="shared" si="0"/>
        <v>0</v>
      </c>
    </row>
    <row r="31" spans="2:9" ht="15.75" thickBot="1">
      <c r="B31" s="168"/>
      <c r="C31" s="161"/>
      <c r="D31" s="12" t="str">
        <f t="shared" si="1"/>
        <v>2020 год</v>
      </c>
      <c r="E31" s="13">
        <v>0</v>
      </c>
      <c r="F31" s="13">
        <v>0</v>
      </c>
      <c r="G31" s="13">
        <v>0</v>
      </c>
      <c r="H31" s="13">
        <v>0</v>
      </c>
      <c r="I31" s="13">
        <f t="shared" si="0"/>
        <v>0</v>
      </c>
    </row>
    <row r="32" spans="2:9" ht="15.75" thickBot="1">
      <c r="B32" s="168"/>
      <c r="C32" s="162"/>
      <c r="D32" s="12" t="str">
        <f t="shared" si="1"/>
        <v>2021 год</v>
      </c>
      <c r="E32" s="13">
        <v>0</v>
      </c>
      <c r="F32" s="13">
        <v>0</v>
      </c>
      <c r="G32" s="13">
        <v>0</v>
      </c>
      <c r="H32" s="13">
        <v>0</v>
      </c>
      <c r="I32" s="13">
        <f t="shared" si="0"/>
        <v>0</v>
      </c>
    </row>
    <row r="33" spans="2:9" ht="15.75" thickBot="1">
      <c r="B33" s="168"/>
      <c r="C33" s="160" t="s">
        <v>100</v>
      </c>
      <c r="D33" s="12" t="str">
        <f>D27</f>
        <v>2016 год</v>
      </c>
      <c r="E33" s="13">
        <f>'Приложение 4'!$J$72</f>
        <v>9680.3</v>
      </c>
      <c r="F33" s="13">
        <f>'Приложение 4'!$J$73</f>
        <v>0</v>
      </c>
      <c r="G33" s="13">
        <v>0</v>
      </c>
      <c r="H33" s="13">
        <v>0</v>
      </c>
      <c r="I33" s="13">
        <f t="shared" si="0"/>
        <v>9680.3</v>
      </c>
    </row>
    <row r="34" spans="2:9" ht="15.75" thickBot="1">
      <c r="B34" s="168"/>
      <c r="C34" s="161"/>
      <c r="D34" s="12" t="str">
        <f t="shared" si="1"/>
        <v>2017 год</v>
      </c>
      <c r="E34" s="13">
        <f>'Приложение 4'!$K$72</f>
        <v>0</v>
      </c>
      <c r="F34" s="13">
        <f>'Приложение 4'!$K$73</f>
        <v>0</v>
      </c>
      <c r="G34" s="13">
        <v>0</v>
      </c>
      <c r="H34" s="13">
        <v>0</v>
      </c>
      <c r="I34" s="13">
        <f t="shared" si="0"/>
        <v>0</v>
      </c>
    </row>
    <row r="35" spans="2:9" ht="15.75" thickBot="1">
      <c r="B35" s="168"/>
      <c r="C35" s="161"/>
      <c r="D35" s="12" t="str">
        <f t="shared" si="1"/>
        <v>2018 год</v>
      </c>
      <c r="E35" s="13">
        <f>'Приложение 4'!$L$72</f>
        <v>0</v>
      </c>
      <c r="F35" s="13">
        <f>'Приложение 4'!$L$73</f>
        <v>0</v>
      </c>
      <c r="G35" s="13">
        <v>0</v>
      </c>
      <c r="H35" s="13">
        <v>0</v>
      </c>
      <c r="I35" s="13">
        <f t="shared" si="0"/>
        <v>0</v>
      </c>
    </row>
    <row r="36" spans="2:9" ht="15.75" thickBot="1">
      <c r="B36" s="168"/>
      <c r="C36" s="161"/>
      <c r="D36" s="12" t="str">
        <f t="shared" si="1"/>
        <v>2019 год</v>
      </c>
      <c r="E36" s="13">
        <f>'Приложение 4'!$M$72</f>
        <v>0</v>
      </c>
      <c r="F36" s="13">
        <f>'Приложение 4'!$M$73</f>
        <v>0</v>
      </c>
      <c r="G36" s="13">
        <v>0</v>
      </c>
      <c r="H36" s="13">
        <v>0</v>
      </c>
      <c r="I36" s="13">
        <f t="shared" si="0"/>
        <v>0</v>
      </c>
    </row>
    <row r="37" spans="2:9" ht="15.75" thickBot="1">
      <c r="B37" s="168"/>
      <c r="C37" s="161"/>
      <c r="D37" s="12" t="str">
        <f t="shared" si="1"/>
        <v>2020 год</v>
      </c>
      <c r="E37" s="13">
        <f>'Приложение 4'!$N$72</f>
        <v>0</v>
      </c>
      <c r="F37" s="13">
        <f>'Приложение 4'!$N$73</f>
        <v>0</v>
      </c>
      <c r="G37" s="13">
        <v>0</v>
      </c>
      <c r="H37" s="13">
        <v>0</v>
      </c>
      <c r="I37" s="13">
        <f t="shared" si="0"/>
        <v>0</v>
      </c>
    </row>
    <row r="38" spans="2:9" ht="15.75" thickBot="1">
      <c r="B38" s="168"/>
      <c r="C38" s="162"/>
      <c r="D38" s="12" t="str">
        <f t="shared" si="1"/>
        <v>2021 год</v>
      </c>
      <c r="E38" s="13">
        <f>'Приложение 4'!$O$72</f>
        <v>0</v>
      </c>
      <c r="F38" s="13">
        <f>'Приложение 4'!$O$73</f>
        <v>0</v>
      </c>
      <c r="G38" s="13">
        <v>0</v>
      </c>
      <c r="H38" s="13">
        <v>0</v>
      </c>
      <c r="I38" s="13">
        <f t="shared" si="0"/>
        <v>0</v>
      </c>
    </row>
    <row r="39" spans="2:9" ht="15.75" thickBot="1">
      <c r="B39" s="168"/>
      <c r="C39" s="160" t="s">
        <v>101</v>
      </c>
      <c r="D39" s="12" t="str">
        <f>D33</f>
        <v>2016 год</v>
      </c>
      <c r="E39" s="13">
        <v>0</v>
      </c>
      <c r="F39" s="13">
        <v>0</v>
      </c>
      <c r="G39" s="13">
        <v>0</v>
      </c>
      <c r="H39" s="13">
        <v>0</v>
      </c>
      <c r="I39" s="13">
        <f t="shared" si="0"/>
        <v>0</v>
      </c>
    </row>
    <row r="40" spans="2:9" ht="15.75" thickBot="1">
      <c r="B40" s="168"/>
      <c r="C40" s="161"/>
      <c r="D40" s="12" t="str">
        <f t="shared" si="1"/>
        <v>2017 год</v>
      </c>
      <c r="E40" s="13">
        <v>0</v>
      </c>
      <c r="F40" s="13">
        <v>0</v>
      </c>
      <c r="G40" s="13">
        <v>0</v>
      </c>
      <c r="H40" s="13">
        <v>0</v>
      </c>
      <c r="I40" s="13">
        <f t="shared" si="0"/>
        <v>0</v>
      </c>
    </row>
    <row r="41" spans="2:9" ht="15.75" thickBot="1">
      <c r="B41" s="168"/>
      <c r="C41" s="161"/>
      <c r="D41" s="12" t="str">
        <f t="shared" si="1"/>
        <v>2018 год</v>
      </c>
      <c r="E41" s="13">
        <v>0</v>
      </c>
      <c r="F41" s="13">
        <v>0</v>
      </c>
      <c r="G41" s="13">
        <v>0</v>
      </c>
      <c r="H41" s="13">
        <v>0</v>
      </c>
      <c r="I41" s="13">
        <f t="shared" si="0"/>
        <v>0</v>
      </c>
    </row>
    <row r="42" spans="2:9" ht="15.75" thickBot="1">
      <c r="B42" s="168"/>
      <c r="C42" s="161"/>
      <c r="D42" s="12" t="str">
        <f t="shared" si="1"/>
        <v>2019 год</v>
      </c>
      <c r="E42" s="13">
        <v>0</v>
      </c>
      <c r="F42" s="13">
        <v>0</v>
      </c>
      <c r="G42" s="13">
        <v>0</v>
      </c>
      <c r="H42" s="13">
        <v>0</v>
      </c>
      <c r="I42" s="13">
        <f t="shared" si="0"/>
        <v>0</v>
      </c>
    </row>
    <row r="43" spans="2:9" ht="15.75" thickBot="1">
      <c r="B43" s="168"/>
      <c r="C43" s="161"/>
      <c r="D43" s="12" t="str">
        <f t="shared" si="1"/>
        <v>2020 год</v>
      </c>
      <c r="E43" s="13">
        <v>0</v>
      </c>
      <c r="F43" s="13">
        <v>0</v>
      </c>
      <c r="G43" s="13">
        <v>0</v>
      </c>
      <c r="H43" s="13">
        <v>0</v>
      </c>
      <c r="I43" s="13">
        <f t="shared" si="0"/>
        <v>0</v>
      </c>
    </row>
    <row r="44" spans="2:9" ht="15.75" thickBot="1">
      <c r="B44" s="168"/>
      <c r="C44" s="162"/>
      <c r="D44" s="12" t="str">
        <f t="shared" si="1"/>
        <v>2021 год</v>
      </c>
      <c r="E44" s="13">
        <v>0</v>
      </c>
      <c r="F44" s="13">
        <v>0</v>
      </c>
      <c r="G44" s="13">
        <v>0</v>
      </c>
      <c r="H44" s="13">
        <v>0</v>
      </c>
      <c r="I44" s="13">
        <f t="shared" si="0"/>
        <v>0</v>
      </c>
    </row>
    <row r="45" spans="2:9" ht="15.75" thickBot="1">
      <c r="B45" s="168"/>
      <c r="C45" s="160" t="s">
        <v>102</v>
      </c>
      <c r="D45" s="12" t="str">
        <f>D39</f>
        <v>2016 год</v>
      </c>
      <c r="E45" s="13">
        <f>'Приложение 4'!$J$99</f>
        <v>38.8</v>
      </c>
      <c r="F45" s="13">
        <f>'Приложение 4'!$J$100</f>
        <v>77.5</v>
      </c>
      <c r="G45" s="13">
        <v>0</v>
      </c>
      <c r="H45" s="13">
        <v>0</v>
      </c>
      <c r="I45" s="13">
        <f t="shared" si="0"/>
        <v>116.3</v>
      </c>
    </row>
    <row r="46" spans="2:9" ht="15.75" thickBot="1">
      <c r="B46" s="168"/>
      <c r="C46" s="161"/>
      <c r="D46" s="12" t="str">
        <f t="shared" si="1"/>
        <v>2017 год</v>
      </c>
      <c r="E46" s="13">
        <f>'Приложение 4'!$K$99</f>
        <v>0</v>
      </c>
      <c r="F46" s="13">
        <f>'Приложение 4'!$K$100</f>
        <v>0</v>
      </c>
      <c r="G46" s="13">
        <v>0</v>
      </c>
      <c r="H46" s="13">
        <v>0</v>
      </c>
      <c r="I46" s="13">
        <f t="shared" si="0"/>
        <v>0</v>
      </c>
    </row>
    <row r="47" spans="2:9" ht="15.75" thickBot="1">
      <c r="B47" s="168"/>
      <c r="C47" s="161"/>
      <c r="D47" s="12" t="str">
        <f t="shared" si="1"/>
        <v>2018 год</v>
      </c>
      <c r="E47" s="13">
        <f>'Приложение 4'!$L$99</f>
        <v>0</v>
      </c>
      <c r="F47" s="13">
        <f>'Приложение 4'!$L$100</f>
        <v>0</v>
      </c>
      <c r="G47" s="13">
        <v>0</v>
      </c>
      <c r="H47" s="13">
        <v>0</v>
      </c>
      <c r="I47" s="13">
        <f t="shared" si="0"/>
        <v>0</v>
      </c>
    </row>
    <row r="48" spans="2:9" ht="15.75" thickBot="1">
      <c r="B48" s="168"/>
      <c r="C48" s="161"/>
      <c r="D48" s="12" t="str">
        <f t="shared" si="1"/>
        <v>2019 год</v>
      </c>
      <c r="E48" s="13">
        <f>'Приложение 4'!$M$99</f>
        <v>0</v>
      </c>
      <c r="F48" s="13">
        <f>'Приложение 4'!$M$100</f>
        <v>80.3</v>
      </c>
      <c r="G48" s="13">
        <v>0</v>
      </c>
      <c r="H48" s="13">
        <v>0</v>
      </c>
      <c r="I48" s="13">
        <f t="shared" si="0"/>
        <v>80.3</v>
      </c>
    </row>
    <row r="49" spans="2:9" ht="15.75" thickBot="1">
      <c r="B49" s="168"/>
      <c r="C49" s="161"/>
      <c r="D49" s="12" t="str">
        <f t="shared" si="1"/>
        <v>2020 год</v>
      </c>
      <c r="E49" s="13">
        <f>'Приложение 4'!$N$99</f>
        <v>0</v>
      </c>
      <c r="F49" s="13">
        <f>'Приложение 4'!$N$100</f>
        <v>82.9</v>
      </c>
      <c r="G49" s="13">
        <v>0</v>
      </c>
      <c r="H49" s="13">
        <v>0</v>
      </c>
      <c r="I49" s="13">
        <f t="shared" si="0"/>
        <v>82.9</v>
      </c>
    </row>
    <row r="50" spans="2:9" ht="15.75" thickBot="1">
      <c r="B50" s="168"/>
      <c r="C50" s="162"/>
      <c r="D50" s="12" t="str">
        <f t="shared" si="1"/>
        <v>2021 год</v>
      </c>
      <c r="E50" s="13">
        <f>'Приложение 4'!$O$99</f>
        <v>0</v>
      </c>
      <c r="F50" s="13">
        <f>'Приложение 4'!$O$100</f>
        <v>85.2</v>
      </c>
      <c r="G50" s="13">
        <v>0</v>
      </c>
      <c r="H50" s="13">
        <v>0</v>
      </c>
      <c r="I50" s="13">
        <f t="shared" si="0"/>
        <v>85.2</v>
      </c>
    </row>
    <row r="51" spans="2:9" ht="15.75" thickBot="1">
      <c r="B51" s="168"/>
      <c r="C51" s="160" t="s">
        <v>103</v>
      </c>
      <c r="D51" s="12" t="str">
        <f>D45</f>
        <v>2016 год</v>
      </c>
      <c r="E51" s="13">
        <v>0</v>
      </c>
      <c r="F51" s="13">
        <v>0</v>
      </c>
      <c r="G51" s="13">
        <v>0</v>
      </c>
      <c r="H51" s="13">
        <v>0</v>
      </c>
      <c r="I51" s="13">
        <f t="shared" si="0"/>
        <v>0</v>
      </c>
    </row>
    <row r="52" spans="2:9" ht="15.75" thickBot="1">
      <c r="B52" s="168"/>
      <c r="C52" s="161"/>
      <c r="D52" s="12" t="str">
        <f t="shared" si="1"/>
        <v>2017 год</v>
      </c>
      <c r="E52" s="13">
        <v>0</v>
      </c>
      <c r="F52" s="13">
        <v>0</v>
      </c>
      <c r="G52" s="13">
        <v>0</v>
      </c>
      <c r="H52" s="13">
        <v>0</v>
      </c>
      <c r="I52" s="13">
        <f t="shared" si="0"/>
        <v>0</v>
      </c>
    </row>
    <row r="53" spans="2:9" ht="15.75" thickBot="1">
      <c r="B53" s="168"/>
      <c r="C53" s="161"/>
      <c r="D53" s="12" t="str">
        <f t="shared" si="1"/>
        <v>2018 год</v>
      </c>
      <c r="E53" s="13">
        <v>0</v>
      </c>
      <c r="F53" s="13">
        <v>0</v>
      </c>
      <c r="G53" s="13">
        <v>0</v>
      </c>
      <c r="H53" s="13">
        <v>0</v>
      </c>
      <c r="I53" s="13">
        <f t="shared" si="0"/>
        <v>0</v>
      </c>
    </row>
    <row r="54" spans="2:9" ht="15.75" thickBot="1">
      <c r="B54" s="168"/>
      <c r="C54" s="161"/>
      <c r="D54" s="12" t="str">
        <f t="shared" si="1"/>
        <v>2019 год</v>
      </c>
      <c r="E54" s="13">
        <v>0</v>
      </c>
      <c r="F54" s="13">
        <v>0</v>
      </c>
      <c r="G54" s="13">
        <v>0</v>
      </c>
      <c r="H54" s="13">
        <v>0</v>
      </c>
      <c r="I54" s="13">
        <f t="shared" si="0"/>
        <v>0</v>
      </c>
    </row>
    <row r="55" spans="2:9" ht="15.75" thickBot="1">
      <c r="B55" s="168"/>
      <c r="C55" s="161"/>
      <c r="D55" s="12" t="str">
        <f t="shared" si="1"/>
        <v>2020 год</v>
      </c>
      <c r="E55" s="13">
        <v>0</v>
      </c>
      <c r="F55" s="13">
        <v>0</v>
      </c>
      <c r="G55" s="13">
        <v>0</v>
      </c>
      <c r="H55" s="13">
        <v>0</v>
      </c>
      <c r="I55" s="13">
        <f t="shared" si="0"/>
        <v>0</v>
      </c>
    </row>
    <row r="56" spans="2:9" ht="15.75" thickBot="1">
      <c r="B56" s="169"/>
      <c r="C56" s="162"/>
      <c r="D56" s="12" t="str">
        <f t="shared" si="1"/>
        <v>2021 год</v>
      </c>
      <c r="E56" s="13">
        <v>0</v>
      </c>
      <c r="F56" s="13">
        <v>0</v>
      </c>
      <c r="G56" s="13">
        <v>0</v>
      </c>
      <c r="H56" s="13">
        <v>0</v>
      </c>
      <c r="I56" s="13">
        <f t="shared" si="0"/>
        <v>0</v>
      </c>
    </row>
    <row r="57" spans="2:9" ht="15.75" customHeight="1" thickBot="1">
      <c r="B57" s="163" t="s">
        <v>104</v>
      </c>
      <c r="C57" s="164"/>
      <c r="D57" s="165"/>
      <c r="E57" s="13">
        <f>SUM(E3:E56)</f>
        <v>20416.4</v>
      </c>
      <c r="F57" s="13">
        <f>SUM(F3:F56)</f>
        <v>325.9</v>
      </c>
      <c r="G57" s="13">
        <v>0</v>
      </c>
      <c r="H57" s="13">
        <v>0</v>
      </c>
      <c r="I57" s="13">
        <f>SUM(I3:I56)</f>
        <v>20742.3</v>
      </c>
    </row>
    <row r="58" spans="9:10" ht="15">
      <c r="I58" s="63" t="str">
        <f>IF('Приложение 4'!P18=I57,"+","-")</f>
        <v>+</v>
      </c>
      <c r="J58" s="54"/>
    </row>
    <row r="62" spans="2:5" ht="15.75" thickBot="1">
      <c r="B62" s="159" t="s">
        <v>171</v>
      </c>
      <c r="C62" s="159"/>
      <c r="D62" s="159"/>
      <c r="E62" s="159"/>
    </row>
    <row r="63" spans="2:5" ht="153.75" thickBot="1">
      <c r="B63" s="163" t="s">
        <v>106</v>
      </c>
      <c r="C63" s="165"/>
      <c r="D63" s="32" t="s">
        <v>108</v>
      </c>
      <c r="E63" s="32" t="s">
        <v>109</v>
      </c>
    </row>
    <row r="64" spans="2:5" ht="33.75" customHeight="1" thickBot="1">
      <c r="B64" s="160" t="s">
        <v>128</v>
      </c>
      <c r="C64" s="12" t="s">
        <v>95</v>
      </c>
      <c r="D64" s="49">
        <f>'Приложение 4'!$J$127</f>
        <v>286196.3</v>
      </c>
      <c r="E64" s="49">
        <f>SUM('Приложение 4'!J133:J138)+SUM('Приложение 4'!J128:J129)</f>
        <v>13597</v>
      </c>
    </row>
    <row r="65" spans="2:5" ht="33.75" customHeight="1" thickBot="1">
      <c r="B65" s="161"/>
      <c r="C65" s="12" t="s">
        <v>105</v>
      </c>
      <c r="D65" s="49">
        <f>'Приложение 4'!$K$127</f>
        <v>230454.6</v>
      </c>
      <c r="E65" s="49">
        <f>SUM('Приложение 4'!K133:K138)+'Приложение 4'!K128</f>
        <v>0</v>
      </c>
    </row>
    <row r="66" spans="2:5" ht="33.75" customHeight="1" thickBot="1">
      <c r="B66" s="161"/>
      <c r="C66" s="12" t="s">
        <v>124</v>
      </c>
      <c r="D66" s="49">
        <f>'Приложение 4'!$L$127</f>
        <v>222576.8</v>
      </c>
      <c r="E66" s="49">
        <f>SUM('Приложение 4'!L133:L138)+'Приложение 4'!L128</f>
        <v>0</v>
      </c>
    </row>
    <row r="67" spans="2:5" ht="33.75" customHeight="1" thickBot="1">
      <c r="B67" s="161"/>
      <c r="C67" s="12" t="s">
        <v>125</v>
      </c>
      <c r="D67" s="49">
        <f>'Приложение 4'!$M$127</f>
        <v>223248</v>
      </c>
      <c r="E67" s="49">
        <f>SUM('Приложение 4'!M133:M138)+'Приложение 4'!M128</f>
        <v>0</v>
      </c>
    </row>
    <row r="68" spans="2:5" ht="33.75" customHeight="1" thickBot="1">
      <c r="B68" s="161"/>
      <c r="C68" s="12" t="s">
        <v>126</v>
      </c>
      <c r="D68" s="49">
        <f>'Приложение 4'!$N$127</f>
        <v>230391.9</v>
      </c>
      <c r="E68" s="49">
        <f>SUM('Приложение 4'!N133:N138)+'Приложение 4'!N128</f>
        <v>0</v>
      </c>
    </row>
    <row r="69" spans="2:5" ht="33.75" customHeight="1" thickBot="1">
      <c r="B69" s="162"/>
      <c r="C69" s="12" t="s">
        <v>127</v>
      </c>
      <c r="D69" s="49">
        <f>'Приложение 4'!$O$127</f>
        <v>236842.9</v>
      </c>
      <c r="E69" s="49">
        <f>SUM('Приложение 4'!O133:O138)+'Приложение 4'!O128</f>
        <v>0</v>
      </c>
    </row>
    <row r="70" spans="2:5" ht="15.75" thickBot="1">
      <c r="B70" s="163" t="s">
        <v>107</v>
      </c>
      <c r="C70" s="165"/>
      <c r="D70" s="49">
        <f>SUM(D64:D69)</f>
        <v>1429710.5</v>
      </c>
      <c r="E70" s="49">
        <f>SUM(E64:E69)</f>
        <v>13597</v>
      </c>
    </row>
    <row r="71" ht="15">
      <c r="E71" s="63" t="str">
        <f>IF(SUM('Приложение 4'!P125:P126)=E70,"+","-")</f>
        <v>-</v>
      </c>
    </row>
  </sheetData>
  <sheetProtection/>
  <mergeCells count="17">
    <mergeCell ref="B70:C70"/>
    <mergeCell ref="B64:B69"/>
    <mergeCell ref="B1:I1"/>
    <mergeCell ref="B2:D2"/>
    <mergeCell ref="B3:B56"/>
    <mergeCell ref="B63:C63"/>
    <mergeCell ref="C3:C8"/>
    <mergeCell ref="C9:C14"/>
    <mergeCell ref="C15:C20"/>
    <mergeCell ref="C21:C26"/>
    <mergeCell ref="B62:E62"/>
    <mergeCell ref="C27:C32"/>
    <mergeCell ref="C33:C38"/>
    <mergeCell ref="C45:C50"/>
    <mergeCell ref="B57:D57"/>
    <mergeCell ref="C39:C44"/>
    <mergeCell ref="C51:C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*</cp:lastModifiedBy>
  <cp:lastPrinted>2016-09-09T11:56:23Z</cp:lastPrinted>
  <dcterms:created xsi:type="dcterms:W3CDTF">2013-08-13T06:57:14Z</dcterms:created>
  <dcterms:modified xsi:type="dcterms:W3CDTF">2017-06-20T07:30:36Z</dcterms:modified>
  <cp:category/>
  <cp:version/>
  <cp:contentType/>
  <cp:contentStatus/>
</cp:coreProperties>
</file>