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320" windowHeight="9630" activeTab="0"/>
  </bookViews>
  <sheets>
    <sheet name="Форма_укрупнение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<sst xmlns="http://schemas.openxmlformats.org/spreadsheetml/2006/main" count="227" uniqueCount="70">
  <si>
    <t>Код целевой статьи расходов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</si>
  <si>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</si>
  <si>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</si>
  <si>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Целевое (суммарное) значение показателя</t>
  </si>
  <si>
    <t>Программа</t>
  </si>
  <si>
    <t>Цель программы</t>
  </si>
  <si>
    <t>Подпрограмма</t>
  </si>
  <si>
    <t>Задача подпрограммы</t>
  </si>
  <si>
    <t>Мероприятие (подпрограммы или административное)</t>
  </si>
  <si>
    <t>Направление расходов</t>
  </si>
  <si>
    <t>Источник финансирования</t>
  </si>
  <si>
    <t>Значение</t>
  </si>
  <si>
    <t>Год достижения</t>
  </si>
  <si>
    <t xml:space="preserve">Мероприятие (подпрограммы или административное) </t>
  </si>
  <si>
    <t>тыс.руб.</t>
  </si>
  <si>
    <t>да/нет</t>
  </si>
  <si>
    <t>Аналитический код</t>
  </si>
  <si>
    <t>Годы реализации муниципальной программы</t>
  </si>
  <si>
    <t>Т</t>
  </si>
  <si>
    <t>Б</t>
  </si>
  <si>
    <t>Д</t>
  </si>
  <si>
    <t>единиц</t>
  </si>
  <si>
    <t>процент</t>
  </si>
  <si>
    <t>Задача 1 «Обеспечение технического состояния средств регулирования дорожного движения в соответствии с требованиями безопасности и непрерывности движения»</t>
  </si>
  <si>
    <t>тыс. руб. </t>
  </si>
  <si>
    <t>Показатель 1 «Доля светофорных объектов, обеспеченных содержанием»</t>
  </si>
  <si>
    <t>Показатель 2 «Доля дорожных знаков, обеспеченных содержанием»</t>
  </si>
  <si>
    <t>Показатель 3 «Доля искусственных неровностей, обеспеченных содержанием»</t>
  </si>
  <si>
    <t xml:space="preserve">Мероприятие 1.01 «Содержание средств регулирования дорожного движения» </t>
  </si>
  <si>
    <t>Показатель 1 «Количество светофорных объектов»</t>
  </si>
  <si>
    <t>Показатель 2 «Количество искусственных  неровностей»</t>
  </si>
  <si>
    <t>да</t>
  </si>
  <si>
    <t>Показатель 1 «Количество разработанных документов»</t>
  </si>
  <si>
    <t>километр</t>
  </si>
  <si>
    <t>Задача 2  «Приведение элементов дорожно-транспортной инфраструктуры в соответствие с нормативными требованиями в части безопасности дорожного движения»</t>
  </si>
  <si>
    <t>Мероприятие 2.01 «Устройство и ремонт средств регулирования дорожного движения»</t>
  </si>
  <si>
    <t>метр погонный</t>
  </si>
  <si>
    <t xml:space="preserve">Административное мероприятие 1.03 «Разработка технических заданий для выполнения работ по содержанию средств регулирования дорожного движения» </t>
  </si>
  <si>
    <t>Административное мероприятие 2.03 «Разработка технических заданий по совершенствованию дорожных условий, внедрение современных технических средств регулирования дорожного движения»</t>
  </si>
  <si>
    <t>Характеристика муниципальной программы Северодвинска</t>
  </si>
  <si>
    <t>Ответственный исполнитель: Комитет жилищно-коммунального хозяйства, транспорта и связи Администрации Северодвинска</t>
  </si>
  <si>
    <t>Показатель 3  «Протяженность дорожной разметки»</t>
  </si>
  <si>
    <t>"Повышение безопасности дорожного движения муниципального образования «Северодвинск» на 2016-2021 годы»</t>
  </si>
  <si>
    <t>Муниципальная программа «Повышение безопасности дорожного движения муниципального образования «Северодвинск» на 2016-2021 годы»</t>
  </si>
  <si>
    <t>Показатель 2 «Доля пешеходных переходов, соответствующих требованиям нормативных документов, от общего числа»</t>
  </si>
  <si>
    <t>Показатель 1 «Количество замененных (установленных) светофорных объектов»</t>
  </si>
  <si>
    <t>Показатель 2 «Протяженность установленного (отремонтированного) пешеходного ограждения»</t>
  </si>
  <si>
    <t>Показатель 4 «Количество обустроенных (отремонтированных) пешеходных переходов»</t>
  </si>
  <si>
    <t>Показатель 5 «Количество установленных (отремонтированных) дорожных знаков»</t>
  </si>
  <si>
    <t>Мероприятие 2.05 «Разработка (корректировка) проекта (схемы) организации дорожного движения»</t>
  </si>
  <si>
    <t>Показатель 3 «Количество установленных (отремонтированных) искусственных неровностей»</t>
  </si>
  <si>
    <t>Мероприятие 2.04 «Доведение параметров участков автомобильной дороги до значений, соответствующих ее фактической технической категории в части разработки ПСД на устройство (монтаж) недостающих средств организации и регулирования дорожного движения»</t>
  </si>
  <si>
    <t>-</t>
  </si>
  <si>
    <t>Подпрограмма «Повышение эффективности эксплуатации средств регулирования дорожного движения»</t>
  </si>
  <si>
    <t>Показатель 1 «Доля усовершенствованных светофорных объектов от общего числа»</t>
  </si>
  <si>
    <t xml:space="preserve">Мероприятие 1.02 «Проведение аварийно-восстановительных работ в местах ликвидации последствий ДТП» </t>
  </si>
  <si>
    <t>Показатель 1 «Количество восстановленных технических средств регулирования дорожного движения»</t>
  </si>
  <si>
    <t>Показатель 1 «Количество проведенных заседаний комиссии по обеспечению безопасности дорожного движения»</t>
  </si>
  <si>
    <t>Показатель 1 «Количество утвержденных схем»</t>
  </si>
  <si>
    <t>Мероприятие 2.06 «Установка опор для монтажа систем контроля за дорожным движением»</t>
  </si>
  <si>
    <t>Показатель 1 «Количество установленных опор»</t>
  </si>
  <si>
    <t>Показатель 3 «Количество мест концентрации ДТП на дорогах местного значения»</t>
  </si>
  <si>
    <t>Цель «Совершенствование системы организации дорожного движения муниципального образования «Северодвинск»</t>
  </si>
  <si>
    <t>Показатель 2 «Тяжесть последствий ДТП (доля лиц, погибших в ДТП в муниципальном образовании «Северодвинск», на 100 пострадавших)»</t>
  </si>
  <si>
    <t>Административное мероприятие 2.02  «Организация работы комиссии по обеспечению безопасности дорожного движения»</t>
  </si>
  <si>
    <r>
      <t xml:space="preserve">Показатель 1 «Количество учтенных ДТП </t>
    </r>
    <r>
      <rPr>
        <sz val="10"/>
        <color indexed="8"/>
        <rFont val="Times New Roman"/>
        <family val="1"/>
      </rPr>
      <t>»</t>
    </r>
  </si>
  <si>
    <t>Тарасов Михаил Юрьевич</t>
  </si>
  <si>
    <t>58-41-26</t>
  </si>
  <si>
    <t>Мероприятие 2.07 «Разработка комплексной схемы организации дорожного движения»</t>
  </si>
  <si>
    <r>
      <t xml:space="preserve">                                                       Приложение 4
к муниципальной программе «Повышение безопасности                                                                                                                                                                                               дорожного      движения    муниципального   образования                              «Северодвинск»   на  2016-2021 годы</t>
    </r>
    <r>
      <rPr>
        <b/>
        <sz val="10"/>
        <rFont val="Times New Roman"/>
        <family val="1"/>
      </rPr>
      <t>»</t>
    </r>
    <r>
      <rPr>
        <sz val="10"/>
        <rFont val="Times New Roman"/>
        <family val="1"/>
      </rPr>
      <t xml:space="preserve">,          утвержденной        постановлением        Администрации       Северодвинска                                           от 31.12.2015 № 652-па (в редакции от 03.08.2017 № 259-па )                  
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</si>
</sst>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0.000"/>
    <numFmt numFmtId="173" formatCode="#,##0.0&quot;р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64" fontId="4" fillId="34" borderId="12" xfId="0" applyNumberFormat="1" applyFont="1" applyFill="1" applyBorder="1" applyAlignment="1">
      <alignment horizontal="center" vertical="center" wrapText="1"/>
    </xf>
    <xf numFmtId="164" fontId="9" fillId="35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justify"/>
    </xf>
    <xf numFmtId="0" fontId="13" fillId="34" borderId="0" xfId="0" applyFont="1" applyFill="1" applyAlignment="1">
      <alignment vertical="justify" wrapText="1"/>
    </xf>
    <xf numFmtId="0" fontId="7" fillId="0" borderId="17" xfId="0" applyFont="1" applyBorder="1" applyAlignment="1">
      <alignment vertical="justify" wrapText="1"/>
    </xf>
    <xf numFmtId="0" fontId="7" fillId="0" borderId="0" xfId="0" applyFont="1" applyAlignment="1">
      <alignment vertical="justify" wrapText="1"/>
    </xf>
    <xf numFmtId="0" fontId="7" fillId="0" borderId="17" xfId="0" applyFont="1" applyBorder="1" applyAlignment="1">
      <alignment vertical="justify" wrapText="1"/>
    </xf>
    <xf numFmtId="0" fontId="7" fillId="0" borderId="0" xfId="0" applyFont="1" applyAlignment="1">
      <alignment vertical="justify" wrapText="1"/>
    </xf>
    <xf numFmtId="0" fontId="13" fillId="34" borderId="17" xfId="0" applyFont="1" applyFill="1" applyBorder="1" applyAlignment="1">
      <alignment vertical="justify" wrapText="1"/>
    </xf>
    <xf numFmtId="0" fontId="12" fillId="35" borderId="0" xfId="0" applyFont="1" applyFill="1" applyAlignment="1">
      <alignment vertical="justify" wrapText="1"/>
    </xf>
    <xf numFmtId="0" fontId="7" fillId="0" borderId="18" xfId="0" applyFont="1" applyBorder="1" applyAlignment="1">
      <alignment vertical="justify" wrapText="1"/>
    </xf>
    <xf numFmtId="0" fontId="13" fillId="0" borderId="0" xfId="0" applyFont="1" applyAlignment="1">
      <alignment vertical="justify" wrapText="1"/>
    </xf>
    <xf numFmtId="0" fontId="7" fillId="0" borderId="19" xfId="0" applyFont="1" applyBorder="1" applyAlignment="1">
      <alignment vertical="justify" wrapText="1"/>
    </xf>
    <xf numFmtId="0" fontId="7" fillId="0" borderId="20" xfId="0" applyFont="1" applyBorder="1" applyAlignment="1">
      <alignment vertical="justify" wrapText="1"/>
    </xf>
    <xf numFmtId="0" fontId="13" fillId="0" borderId="20" xfId="0" applyFont="1" applyBorder="1" applyAlignment="1">
      <alignment vertical="justify" wrapText="1"/>
    </xf>
    <xf numFmtId="0" fontId="13" fillId="0" borderId="18" xfId="0" applyFont="1" applyBorder="1" applyAlignment="1">
      <alignment vertical="justify" wrapText="1"/>
    </xf>
    <xf numFmtId="2" fontId="7" fillId="0" borderId="19" xfId="0" applyNumberFormat="1" applyFont="1" applyBorder="1" applyAlignment="1">
      <alignment vertical="justify" wrapText="1"/>
    </xf>
    <xf numFmtId="2" fontId="13" fillId="0" borderId="19" xfId="0" applyNumberFormat="1" applyFont="1" applyBorder="1" applyAlignment="1">
      <alignment vertical="justify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justify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66" fontId="12" fillId="35" borderId="12" xfId="0" applyNumberFormat="1" applyFont="1" applyFill="1" applyBorder="1" applyAlignment="1">
      <alignment horizontal="center" vertical="center"/>
    </xf>
    <xf numFmtId="166" fontId="9" fillId="35" borderId="11" xfId="0" applyNumberFormat="1" applyFont="1" applyFill="1" applyBorder="1" applyAlignment="1">
      <alignment horizontal="center" vertical="center" wrapText="1"/>
    </xf>
    <xf numFmtId="166" fontId="4" fillId="34" borderId="12" xfId="0" applyNumberFormat="1" applyFont="1" applyFill="1" applyBorder="1" applyAlignment="1">
      <alignment horizontal="center" vertical="center" wrapText="1"/>
    </xf>
    <xf numFmtId="166" fontId="4" fillId="34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166" fontId="53" fillId="0" borderId="11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justify" wrapText="1"/>
    </xf>
    <xf numFmtId="0" fontId="7" fillId="0" borderId="0" xfId="0" applyFont="1" applyAlignment="1">
      <alignment vertical="justify" wrapText="1"/>
    </xf>
    <xf numFmtId="2" fontId="7" fillId="0" borderId="19" xfId="0" applyNumberFormat="1" applyFont="1" applyBorder="1" applyAlignment="1">
      <alignment vertical="justify" wrapText="1"/>
    </xf>
    <xf numFmtId="0" fontId="13" fillId="0" borderId="0" xfId="0" applyFont="1" applyBorder="1" applyAlignment="1">
      <alignment vertical="justify" wrapText="1"/>
    </xf>
    <xf numFmtId="0" fontId="13" fillId="0" borderId="19" xfId="0" applyFont="1" applyBorder="1" applyAlignment="1">
      <alignment vertical="justify" wrapText="1"/>
    </xf>
    <xf numFmtId="164" fontId="0" fillId="0" borderId="0" xfId="0" applyNumberFormat="1" applyAlignment="1">
      <alignment/>
    </xf>
    <xf numFmtId="0" fontId="53" fillId="0" borderId="11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166" fontId="53" fillId="33" borderId="15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justify" wrapText="1"/>
    </xf>
    <xf numFmtId="0" fontId="7" fillId="0" borderId="18" xfId="0" applyFont="1" applyBorder="1" applyAlignment="1">
      <alignment vertical="center" wrapText="1"/>
    </xf>
    <xf numFmtId="165" fontId="53" fillId="0" borderId="11" xfId="0" applyNumberFormat="1" applyFont="1" applyFill="1" applyBorder="1" applyAlignment="1">
      <alignment horizontal="center" vertical="center" wrapText="1"/>
    </xf>
    <xf numFmtId="1" fontId="54" fillId="0" borderId="11" xfId="0" applyNumberFormat="1" applyFont="1" applyFill="1" applyBorder="1" applyAlignment="1">
      <alignment horizontal="center" vertical="center" wrapText="1"/>
    </xf>
    <xf numFmtId="165" fontId="55" fillId="35" borderId="11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vertical="justify" wrapText="1"/>
    </xf>
    <xf numFmtId="164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distributed" wrapText="1"/>
    </xf>
    <xf numFmtId="0" fontId="0" fillId="0" borderId="0" xfId="0" applyAlignment="1">
      <alignment horizontal="justify" vertical="distributed" wrapText="1"/>
    </xf>
    <xf numFmtId="0" fontId="2" fillId="0" borderId="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workbookViewId="0" topLeftCell="D1">
      <selection activeCell="S1" sqref="S1:X1"/>
    </sheetView>
  </sheetViews>
  <sheetFormatPr defaultColWidth="9.140625" defaultRowHeight="15"/>
  <cols>
    <col min="1" max="1" width="4.00390625" style="3" customWidth="1"/>
    <col min="2" max="3" width="4.140625" style="3" customWidth="1"/>
    <col min="4" max="4" width="5.00390625" style="3" customWidth="1"/>
    <col min="5" max="5" width="8.421875" style="3" customWidth="1"/>
    <col min="6" max="6" width="8.00390625" style="3" customWidth="1"/>
    <col min="7" max="7" width="3.421875" style="3" hidden="1" customWidth="1"/>
    <col min="8" max="8" width="3.28125" style="3" hidden="1" customWidth="1"/>
    <col min="9" max="9" width="4.28125" style="3" hidden="1" customWidth="1"/>
    <col min="10" max="10" width="3.7109375" style="3" hidden="1" customWidth="1"/>
    <col min="11" max="12" width="4.7109375" style="3" hidden="1" customWidth="1"/>
    <col min="13" max="13" width="4.57421875" style="3" hidden="1" customWidth="1"/>
    <col min="14" max="14" width="5.8515625" style="3" customWidth="1"/>
    <col min="15" max="15" width="60.8515625" style="68" customWidth="1"/>
    <col min="16" max="16" width="10.140625" style="28" customWidth="1"/>
    <col min="17" max="17" width="9.8515625" style="28" customWidth="1"/>
    <col min="18" max="18" width="17.28125" style="28" customWidth="1"/>
    <col min="19" max="19" width="10.28125" style="2" customWidth="1"/>
    <col min="20" max="20" width="10.421875" style="3" customWidth="1"/>
    <col min="21" max="22" width="10.140625" style="3" customWidth="1"/>
    <col min="23" max="23" width="13.8515625" style="3" customWidth="1"/>
    <col min="24" max="24" width="7.421875" style="3" customWidth="1"/>
    <col min="25" max="25" width="10.57421875" style="0" bestFit="1" customWidth="1"/>
  </cols>
  <sheetData>
    <row r="1" spans="1:24" ht="97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P1" s="52"/>
      <c r="Q1" s="52"/>
      <c r="R1" s="52"/>
      <c r="S1" s="142" t="s">
        <v>69</v>
      </c>
      <c r="T1" s="143"/>
      <c r="U1" s="143"/>
      <c r="V1" s="143"/>
      <c r="W1" s="143"/>
      <c r="X1" s="143"/>
    </row>
    <row r="2" spans="1:24" ht="15" customHeight="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1:24" ht="15" customHeight="1">
      <c r="A3" s="130" t="s">
        <v>42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8" ht="15" customHeight="1">
      <c r="A4" s="144" t="s">
        <v>40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AB4" s="31"/>
    </row>
    <row r="5" spans="1:28" ht="41.25" customHeight="1">
      <c r="A5" s="135" t="s">
        <v>16</v>
      </c>
      <c r="B5" s="136"/>
      <c r="C5" s="136"/>
      <c r="D5" s="136"/>
      <c r="E5" s="136"/>
      <c r="F5" s="136"/>
      <c r="G5" s="137" t="s">
        <v>0</v>
      </c>
      <c r="H5" s="128"/>
      <c r="I5" s="128"/>
      <c r="J5" s="128"/>
      <c r="K5" s="128"/>
      <c r="L5" s="128"/>
      <c r="M5" s="129"/>
      <c r="N5" s="145" t="s">
        <v>10</v>
      </c>
      <c r="O5" s="139" t="s">
        <v>1</v>
      </c>
      <c r="P5" s="120" t="s">
        <v>2</v>
      </c>
      <c r="Q5" s="127" t="s">
        <v>17</v>
      </c>
      <c r="R5" s="128"/>
      <c r="S5" s="128"/>
      <c r="T5" s="128"/>
      <c r="U5" s="128"/>
      <c r="V5" s="129"/>
      <c r="W5" s="120" t="s">
        <v>3</v>
      </c>
      <c r="X5" s="120"/>
      <c r="AB5" s="31"/>
    </row>
    <row r="6" spans="1:24" ht="14.25" customHeight="1">
      <c r="A6" s="124" t="s">
        <v>4</v>
      </c>
      <c r="B6" s="124" t="s">
        <v>5</v>
      </c>
      <c r="C6" s="124" t="s">
        <v>6</v>
      </c>
      <c r="D6" s="124" t="s">
        <v>7</v>
      </c>
      <c r="E6" s="131" t="s">
        <v>8</v>
      </c>
      <c r="F6" s="132"/>
      <c r="G6" s="148" t="s">
        <v>4</v>
      </c>
      <c r="H6" s="149"/>
      <c r="I6" s="122" t="s">
        <v>6</v>
      </c>
      <c r="J6" s="127" t="s">
        <v>9</v>
      </c>
      <c r="K6" s="128"/>
      <c r="L6" s="128"/>
      <c r="M6" s="129"/>
      <c r="N6" s="146"/>
      <c r="O6" s="140"/>
      <c r="P6" s="120"/>
      <c r="Q6" s="121">
        <v>2016</v>
      </c>
      <c r="R6" s="121">
        <v>2017</v>
      </c>
      <c r="S6" s="120">
        <v>2018</v>
      </c>
      <c r="T6" s="120">
        <v>2019</v>
      </c>
      <c r="U6" s="120">
        <v>2020</v>
      </c>
      <c r="V6" s="120">
        <v>2021</v>
      </c>
      <c r="W6" s="138" t="s">
        <v>11</v>
      </c>
      <c r="X6" s="138" t="s">
        <v>12</v>
      </c>
    </row>
    <row r="7" spans="1:24" ht="75.75" customHeight="1">
      <c r="A7" s="125"/>
      <c r="B7" s="125"/>
      <c r="C7" s="125"/>
      <c r="D7" s="125"/>
      <c r="E7" s="133"/>
      <c r="F7" s="134"/>
      <c r="G7" s="150"/>
      <c r="H7" s="151"/>
      <c r="I7" s="123"/>
      <c r="J7" s="6" t="s">
        <v>5</v>
      </c>
      <c r="K7" s="6" t="s">
        <v>7</v>
      </c>
      <c r="L7" s="27" t="s">
        <v>13</v>
      </c>
      <c r="M7" s="6"/>
      <c r="N7" s="147"/>
      <c r="O7" s="141"/>
      <c r="P7" s="121"/>
      <c r="Q7" s="126"/>
      <c r="R7" s="126"/>
      <c r="S7" s="121"/>
      <c r="T7" s="120"/>
      <c r="U7" s="120"/>
      <c r="V7" s="120"/>
      <c r="W7" s="138"/>
      <c r="X7" s="138"/>
    </row>
    <row r="8" spans="1:24" ht="15">
      <c r="A8" s="84">
        <v>1</v>
      </c>
      <c r="B8" s="84">
        <v>2</v>
      </c>
      <c r="C8" s="84">
        <v>3</v>
      </c>
      <c r="D8" s="84">
        <v>4</v>
      </c>
      <c r="E8" s="84">
        <v>5</v>
      </c>
      <c r="F8" s="85">
        <v>6</v>
      </c>
      <c r="G8" s="4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7</v>
      </c>
      <c r="O8" s="86">
        <v>8</v>
      </c>
      <c r="P8" s="60">
        <v>9</v>
      </c>
      <c r="Q8" s="60">
        <v>10</v>
      </c>
      <c r="R8" s="60">
        <v>11</v>
      </c>
      <c r="S8" s="60">
        <v>12</v>
      </c>
      <c r="T8" s="55">
        <v>13</v>
      </c>
      <c r="U8" s="5">
        <v>14</v>
      </c>
      <c r="V8" s="5">
        <v>15</v>
      </c>
      <c r="W8" s="5">
        <v>16</v>
      </c>
      <c r="X8" s="5">
        <v>17</v>
      </c>
    </row>
    <row r="9" spans="1:24" ht="38.25">
      <c r="A9" s="35" t="s">
        <v>18</v>
      </c>
      <c r="B9" s="35">
        <v>0</v>
      </c>
      <c r="C9" s="35">
        <v>0</v>
      </c>
      <c r="D9" s="35">
        <v>0</v>
      </c>
      <c r="E9" s="35">
        <v>0</v>
      </c>
      <c r="F9" s="36">
        <v>0</v>
      </c>
      <c r="G9" s="37" t="s">
        <v>19</v>
      </c>
      <c r="H9" s="38" t="s">
        <v>20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9">
        <v>3</v>
      </c>
      <c r="O9" s="69" t="s">
        <v>43</v>
      </c>
      <c r="P9" s="61" t="s">
        <v>14</v>
      </c>
      <c r="Q9" s="90">
        <f aca="true" t="shared" si="0" ref="Q9:V9">Q14</f>
        <v>19597.7</v>
      </c>
      <c r="R9" s="90">
        <f t="shared" si="0"/>
        <v>23225.7</v>
      </c>
      <c r="S9" s="90">
        <f t="shared" si="0"/>
        <v>24490.88</v>
      </c>
      <c r="T9" s="90">
        <f t="shared" si="0"/>
        <v>22540.886</v>
      </c>
      <c r="U9" s="90">
        <f t="shared" si="0"/>
        <v>23778.9</v>
      </c>
      <c r="V9" s="90">
        <f t="shared" si="0"/>
        <v>24444.6</v>
      </c>
      <c r="W9" s="91">
        <f>W14</f>
        <v>138078.66460000002</v>
      </c>
      <c r="X9" s="38">
        <v>2021</v>
      </c>
    </row>
    <row r="10" spans="1:24" ht="25.5" customHeight="1">
      <c r="A10" s="7" t="s">
        <v>18</v>
      </c>
      <c r="B10" s="7">
        <v>1</v>
      </c>
      <c r="C10" s="7">
        <v>0</v>
      </c>
      <c r="D10" s="7">
        <v>0</v>
      </c>
      <c r="E10" s="7">
        <v>0</v>
      </c>
      <c r="F10" s="8">
        <v>0</v>
      </c>
      <c r="G10" s="11" t="s">
        <v>19</v>
      </c>
      <c r="H10" s="12" t="s">
        <v>20</v>
      </c>
      <c r="I10" s="12">
        <v>0</v>
      </c>
      <c r="J10" s="12">
        <v>1</v>
      </c>
      <c r="K10" s="12">
        <v>0</v>
      </c>
      <c r="L10" s="12">
        <v>0</v>
      </c>
      <c r="M10" s="12">
        <v>0</v>
      </c>
      <c r="N10" s="12"/>
      <c r="O10" s="70" t="s">
        <v>62</v>
      </c>
      <c r="P10" s="62"/>
      <c r="Q10" s="66"/>
      <c r="R10" s="66"/>
      <c r="S10" s="13"/>
      <c r="T10" s="14"/>
      <c r="U10" s="15"/>
      <c r="V10" s="15"/>
      <c r="W10" s="15"/>
      <c r="X10" s="12"/>
    </row>
    <row r="11" spans="1:24" ht="15" customHeight="1">
      <c r="A11" s="7" t="s">
        <v>18</v>
      </c>
      <c r="B11" s="7">
        <v>1</v>
      </c>
      <c r="C11" s="7">
        <v>0</v>
      </c>
      <c r="D11" s="7">
        <v>0</v>
      </c>
      <c r="E11" s="7">
        <v>0</v>
      </c>
      <c r="F11" s="8">
        <v>0</v>
      </c>
      <c r="G11" s="11" t="s">
        <v>19</v>
      </c>
      <c r="H11" s="12" t="s">
        <v>20</v>
      </c>
      <c r="I11" s="12">
        <v>0</v>
      </c>
      <c r="J11" s="12">
        <v>1</v>
      </c>
      <c r="K11" s="12">
        <v>0</v>
      </c>
      <c r="L11" s="12">
        <v>0</v>
      </c>
      <c r="M11" s="12">
        <v>0</v>
      </c>
      <c r="N11" s="12"/>
      <c r="O11" s="71" t="s">
        <v>65</v>
      </c>
      <c r="P11" s="62" t="s">
        <v>21</v>
      </c>
      <c r="Q11" s="60">
        <v>206</v>
      </c>
      <c r="R11" s="66">
        <v>186</v>
      </c>
      <c r="S11" s="63">
        <v>166</v>
      </c>
      <c r="T11" s="57">
        <v>146</v>
      </c>
      <c r="U11" s="25">
        <v>126</v>
      </c>
      <c r="V11" s="25">
        <v>106</v>
      </c>
      <c r="W11" s="25">
        <v>106</v>
      </c>
      <c r="X11" s="12">
        <v>2021</v>
      </c>
    </row>
    <row r="12" spans="1:24" ht="25.5" customHeight="1">
      <c r="A12" s="7" t="s">
        <v>18</v>
      </c>
      <c r="B12" s="7">
        <v>1</v>
      </c>
      <c r="C12" s="7">
        <v>0</v>
      </c>
      <c r="D12" s="7">
        <v>0</v>
      </c>
      <c r="E12" s="7">
        <v>0</v>
      </c>
      <c r="F12" s="8">
        <v>0</v>
      </c>
      <c r="G12" s="11" t="s">
        <v>19</v>
      </c>
      <c r="H12" s="12" t="s">
        <v>20</v>
      </c>
      <c r="I12" s="12">
        <v>0</v>
      </c>
      <c r="J12" s="12">
        <v>1</v>
      </c>
      <c r="K12" s="12">
        <v>0</v>
      </c>
      <c r="L12" s="12">
        <v>0</v>
      </c>
      <c r="M12" s="12">
        <v>0</v>
      </c>
      <c r="N12" s="12"/>
      <c r="O12" s="72" t="s">
        <v>63</v>
      </c>
      <c r="P12" s="62" t="s">
        <v>22</v>
      </c>
      <c r="Q12" s="60">
        <v>3.8</v>
      </c>
      <c r="R12" s="66">
        <v>3.7</v>
      </c>
      <c r="S12" s="13">
        <v>3.6</v>
      </c>
      <c r="T12" s="14">
        <v>3.4</v>
      </c>
      <c r="U12" s="15">
        <v>3.2</v>
      </c>
      <c r="V12" s="15">
        <v>2.9</v>
      </c>
      <c r="W12" s="15">
        <v>2.9</v>
      </c>
      <c r="X12" s="12">
        <v>2021</v>
      </c>
    </row>
    <row r="13" spans="1:24" ht="25.5" customHeight="1">
      <c r="A13" s="7" t="s">
        <v>18</v>
      </c>
      <c r="B13" s="7">
        <v>1</v>
      </c>
      <c r="C13" s="7">
        <v>0</v>
      </c>
      <c r="D13" s="7">
        <v>0</v>
      </c>
      <c r="E13" s="7">
        <v>0</v>
      </c>
      <c r="F13" s="8">
        <v>0</v>
      </c>
      <c r="G13" s="11" t="s">
        <v>19</v>
      </c>
      <c r="H13" s="12" t="s">
        <v>20</v>
      </c>
      <c r="I13" s="12">
        <v>0</v>
      </c>
      <c r="J13" s="12">
        <v>1</v>
      </c>
      <c r="K13" s="12">
        <v>0</v>
      </c>
      <c r="L13" s="12">
        <v>0</v>
      </c>
      <c r="M13" s="12">
        <v>0</v>
      </c>
      <c r="N13" s="12"/>
      <c r="O13" s="73" t="s">
        <v>61</v>
      </c>
      <c r="P13" s="62" t="s">
        <v>21</v>
      </c>
      <c r="Q13" s="60">
        <v>9</v>
      </c>
      <c r="R13" s="66">
        <v>8</v>
      </c>
      <c r="S13" s="64">
        <v>7</v>
      </c>
      <c r="T13" s="58">
        <v>6</v>
      </c>
      <c r="U13" s="16">
        <v>5</v>
      </c>
      <c r="V13" s="16">
        <v>4</v>
      </c>
      <c r="W13" s="16">
        <v>4</v>
      </c>
      <c r="X13" s="12">
        <v>2021</v>
      </c>
    </row>
    <row r="14" spans="1:25" ht="25.5" customHeight="1">
      <c r="A14" s="35" t="s">
        <v>18</v>
      </c>
      <c r="B14" s="35">
        <v>1</v>
      </c>
      <c r="C14" s="35">
        <v>1</v>
      </c>
      <c r="D14" s="35">
        <v>0</v>
      </c>
      <c r="E14" s="35">
        <v>0</v>
      </c>
      <c r="F14" s="36">
        <v>0</v>
      </c>
      <c r="G14" s="37" t="s">
        <v>19</v>
      </c>
      <c r="H14" s="38" t="s">
        <v>20</v>
      </c>
      <c r="I14" s="38">
        <v>1</v>
      </c>
      <c r="J14" s="38">
        <v>1</v>
      </c>
      <c r="K14" s="38">
        <v>0</v>
      </c>
      <c r="L14" s="38">
        <v>0</v>
      </c>
      <c r="M14" s="38">
        <v>0</v>
      </c>
      <c r="N14" s="39">
        <v>3</v>
      </c>
      <c r="O14" s="74" t="s">
        <v>53</v>
      </c>
      <c r="P14" s="61" t="s">
        <v>14</v>
      </c>
      <c r="Q14" s="53">
        <f>Y15</f>
        <v>19597.7</v>
      </c>
      <c r="R14" s="53">
        <f>10949+12276.7</f>
        <v>23225.7</v>
      </c>
      <c r="S14" s="53">
        <f>S15+S27</f>
        <v>24490.88</v>
      </c>
      <c r="T14" s="53">
        <f>T15+T27</f>
        <v>22540.886</v>
      </c>
      <c r="U14" s="53">
        <f>U15+U27</f>
        <v>23778.9</v>
      </c>
      <c r="V14" s="53">
        <f>V15+V27</f>
        <v>24444.6</v>
      </c>
      <c r="W14" s="53">
        <f>W15+W27</f>
        <v>138078.66460000002</v>
      </c>
      <c r="X14" s="38">
        <v>2021</v>
      </c>
      <c r="Y14" s="107"/>
    </row>
    <row r="15" spans="1:25" ht="41.25" customHeight="1">
      <c r="A15" s="40" t="s">
        <v>18</v>
      </c>
      <c r="B15" s="40">
        <v>1</v>
      </c>
      <c r="C15" s="40">
        <v>1</v>
      </c>
      <c r="D15" s="40">
        <v>1</v>
      </c>
      <c r="E15" s="40">
        <v>0</v>
      </c>
      <c r="F15" s="41">
        <v>0</v>
      </c>
      <c r="G15" s="42" t="s">
        <v>19</v>
      </c>
      <c r="H15" s="43" t="s">
        <v>20</v>
      </c>
      <c r="I15" s="43">
        <v>1</v>
      </c>
      <c r="J15" s="43">
        <v>1</v>
      </c>
      <c r="K15" s="43">
        <v>1</v>
      </c>
      <c r="L15" s="43">
        <v>0</v>
      </c>
      <c r="M15" s="43">
        <v>0</v>
      </c>
      <c r="N15" s="44">
        <v>3</v>
      </c>
      <c r="O15" s="75" t="s">
        <v>23</v>
      </c>
      <c r="P15" s="65" t="s">
        <v>24</v>
      </c>
      <c r="Q15" s="88">
        <f aca="true" t="shared" si="1" ref="Q15:W15">Q19+Q23</f>
        <v>10553.19588</v>
      </c>
      <c r="R15" s="88">
        <f t="shared" si="1"/>
        <v>10948.96272</v>
      </c>
      <c r="S15" s="88">
        <f t="shared" si="1"/>
        <v>16974.5</v>
      </c>
      <c r="T15" s="88">
        <f t="shared" si="1"/>
        <v>16974.505999999998</v>
      </c>
      <c r="U15" s="88">
        <f t="shared" si="1"/>
        <v>18148.300000000003</v>
      </c>
      <c r="V15" s="88">
        <f>V19+V23</f>
        <v>18656.399999999998</v>
      </c>
      <c r="W15" s="89">
        <f t="shared" si="1"/>
        <v>92255.86460000002</v>
      </c>
      <c r="X15" s="45">
        <v>2021</v>
      </c>
      <c r="Y15">
        <f>10553.2+9044.5</f>
        <v>19597.7</v>
      </c>
    </row>
    <row r="16" spans="1:25" s="1" customFormat="1" ht="15" customHeight="1">
      <c r="A16" s="17" t="s">
        <v>18</v>
      </c>
      <c r="B16" s="17">
        <v>1</v>
      </c>
      <c r="C16" s="17">
        <v>1</v>
      </c>
      <c r="D16" s="17">
        <v>1</v>
      </c>
      <c r="E16" s="17">
        <v>0</v>
      </c>
      <c r="F16" s="18">
        <v>0</v>
      </c>
      <c r="G16" s="9" t="s">
        <v>19</v>
      </c>
      <c r="H16" s="10" t="s">
        <v>20</v>
      </c>
      <c r="I16" s="10">
        <v>1</v>
      </c>
      <c r="J16" s="10">
        <v>1</v>
      </c>
      <c r="K16" s="10">
        <v>1</v>
      </c>
      <c r="L16" s="10">
        <v>0</v>
      </c>
      <c r="M16" s="10">
        <v>0</v>
      </c>
      <c r="N16" s="5"/>
      <c r="O16" s="76" t="s">
        <v>25</v>
      </c>
      <c r="P16" s="56" t="s">
        <v>22</v>
      </c>
      <c r="Q16" s="67">
        <v>100</v>
      </c>
      <c r="R16" s="67">
        <v>100</v>
      </c>
      <c r="S16" s="59">
        <v>100</v>
      </c>
      <c r="T16" s="22">
        <v>100</v>
      </c>
      <c r="U16" s="22">
        <v>100</v>
      </c>
      <c r="V16" s="22">
        <v>100</v>
      </c>
      <c r="W16" s="22">
        <v>100</v>
      </c>
      <c r="X16" s="5">
        <v>2021</v>
      </c>
      <c r="Y16" s="119"/>
    </row>
    <row r="17" spans="1:24" s="1" customFormat="1" ht="15">
      <c r="A17" s="17" t="s">
        <v>18</v>
      </c>
      <c r="B17" s="17">
        <v>1</v>
      </c>
      <c r="C17" s="17">
        <v>1</v>
      </c>
      <c r="D17" s="17">
        <v>1</v>
      </c>
      <c r="E17" s="17">
        <v>0</v>
      </c>
      <c r="F17" s="18">
        <v>0</v>
      </c>
      <c r="G17" s="9" t="s">
        <v>19</v>
      </c>
      <c r="H17" s="10" t="s">
        <v>20</v>
      </c>
      <c r="I17" s="10">
        <v>1</v>
      </c>
      <c r="J17" s="10">
        <v>1</v>
      </c>
      <c r="K17" s="10">
        <v>1</v>
      </c>
      <c r="L17" s="10">
        <v>0</v>
      </c>
      <c r="M17" s="10">
        <v>0</v>
      </c>
      <c r="N17" s="5"/>
      <c r="O17" s="73" t="s">
        <v>26</v>
      </c>
      <c r="P17" s="26" t="s">
        <v>22</v>
      </c>
      <c r="Q17" s="5">
        <v>100</v>
      </c>
      <c r="R17" s="5">
        <v>100</v>
      </c>
      <c r="S17" s="21">
        <v>100</v>
      </c>
      <c r="T17" s="22">
        <v>100</v>
      </c>
      <c r="U17" s="22">
        <v>100</v>
      </c>
      <c r="V17" s="22">
        <v>100</v>
      </c>
      <c r="W17" s="22">
        <v>100</v>
      </c>
      <c r="X17" s="5">
        <v>2021</v>
      </c>
    </row>
    <row r="18" spans="1:24" s="1" customFormat="1" ht="25.5" customHeight="1">
      <c r="A18" s="17" t="s">
        <v>18</v>
      </c>
      <c r="B18" s="17">
        <v>1</v>
      </c>
      <c r="C18" s="17">
        <v>1</v>
      </c>
      <c r="D18" s="17">
        <v>1</v>
      </c>
      <c r="E18" s="17">
        <v>0</v>
      </c>
      <c r="F18" s="18">
        <v>0</v>
      </c>
      <c r="G18" s="9" t="s">
        <v>19</v>
      </c>
      <c r="H18" s="10" t="s">
        <v>20</v>
      </c>
      <c r="I18" s="10">
        <v>1</v>
      </c>
      <c r="J18" s="10">
        <v>1</v>
      </c>
      <c r="K18" s="10">
        <v>1</v>
      </c>
      <c r="L18" s="10">
        <v>0</v>
      </c>
      <c r="M18" s="10">
        <v>0</v>
      </c>
      <c r="N18" s="5"/>
      <c r="O18" s="76" t="s">
        <v>27</v>
      </c>
      <c r="P18" s="26" t="s">
        <v>22</v>
      </c>
      <c r="Q18" s="5">
        <v>100</v>
      </c>
      <c r="R18" s="5">
        <v>100</v>
      </c>
      <c r="S18" s="21">
        <v>100</v>
      </c>
      <c r="T18" s="22">
        <v>100</v>
      </c>
      <c r="U18" s="22">
        <v>100</v>
      </c>
      <c r="V18" s="22">
        <v>100</v>
      </c>
      <c r="W18" s="22">
        <v>100</v>
      </c>
      <c r="X18" s="5">
        <v>2021</v>
      </c>
    </row>
    <row r="19" spans="1:25" s="1" customFormat="1" ht="25.5">
      <c r="A19" s="23" t="s">
        <v>18</v>
      </c>
      <c r="B19" s="23">
        <v>1</v>
      </c>
      <c r="C19" s="23">
        <v>1</v>
      </c>
      <c r="D19" s="23">
        <v>1</v>
      </c>
      <c r="E19" s="23">
        <v>0</v>
      </c>
      <c r="F19" s="24">
        <v>1</v>
      </c>
      <c r="G19" s="4"/>
      <c r="H19" s="5"/>
      <c r="I19" s="5"/>
      <c r="J19" s="5"/>
      <c r="K19" s="5"/>
      <c r="L19" s="5"/>
      <c r="M19" s="5"/>
      <c r="N19" s="5">
        <v>3</v>
      </c>
      <c r="O19" s="77" t="s">
        <v>28</v>
      </c>
      <c r="P19" s="32" t="s">
        <v>14</v>
      </c>
      <c r="Q19" s="87">
        <f>16312.6-121.977-4874.689-389.357-1557.428+91+444.95+52.52995+100+38.26233+100</f>
        <v>10195.89128</v>
      </c>
      <c r="R19" s="99">
        <f>10620.4</f>
        <v>10620.4</v>
      </c>
      <c r="S19" s="87">
        <v>16615.4</v>
      </c>
      <c r="T19" s="87">
        <v>16615.406</v>
      </c>
      <c r="U19" s="87">
        <v>17764.4</v>
      </c>
      <c r="V19" s="87">
        <v>18261.8</v>
      </c>
      <c r="W19" s="87">
        <f>Q19+R19+S19+T19+U19+V19</f>
        <v>90073.29728000001</v>
      </c>
      <c r="X19" s="20">
        <v>2021</v>
      </c>
      <c r="Y19" s="1">
        <f>1.1965+78.56988+12446.10503+3500+189.53459-95.8005-5783.61331-49.0671+646-342.9329+30.52214</f>
        <v>10620.51433</v>
      </c>
    </row>
    <row r="20" spans="1:25" s="1" customFormat="1" ht="15">
      <c r="A20" s="23" t="s">
        <v>18</v>
      </c>
      <c r="B20" s="23">
        <v>1</v>
      </c>
      <c r="C20" s="23">
        <v>1</v>
      </c>
      <c r="D20" s="23">
        <v>1</v>
      </c>
      <c r="E20" s="23">
        <v>0</v>
      </c>
      <c r="F20" s="24">
        <v>1</v>
      </c>
      <c r="G20" s="4" t="s">
        <v>19</v>
      </c>
      <c r="H20" s="5" t="s">
        <v>20</v>
      </c>
      <c r="I20" s="5">
        <v>1</v>
      </c>
      <c r="J20" s="5">
        <v>1</v>
      </c>
      <c r="K20" s="5">
        <v>1</v>
      </c>
      <c r="L20" s="5">
        <v>0</v>
      </c>
      <c r="M20" s="5">
        <v>1</v>
      </c>
      <c r="N20" s="5"/>
      <c r="O20" s="79" t="s">
        <v>29</v>
      </c>
      <c r="P20" s="26" t="s">
        <v>21</v>
      </c>
      <c r="Q20" s="5">
        <v>52</v>
      </c>
      <c r="R20" s="108">
        <v>65</v>
      </c>
      <c r="S20" s="21">
        <v>60</v>
      </c>
      <c r="T20" s="22">
        <v>60</v>
      </c>
      <c r="U20" s="22">
        <v>60</v>
      </c>
      <c r="V20" s="22">
        <v>60</v>
      </c>
      <c r="W20" s="22">
        <v>60</v>
      </c>
      <c r="X20" s="5">
        <v>2021</v>
      </c>
      <c r="Y20" s="98"/>
    </row>
    <row r="21" spans="1:24" s="1" customFormat="1" ht="17.25" customHeight="1">
      <c r="A21" s="23" t="s">
        <v>18</v>
      </c>
      <c r="B21" s="23">
        <v>1</v>
      </c>
      <c r="C21" s="23">
        <v>1</v>
      </c>
      <c r="D21" s="23">
        <v>1</v>
      </c>
      <c r="E21" s="23">
        <v>0</v>
      </c>
      <c r="F21" s="24">
        <v>1</v>
      </c>
      <c r="G21" s="4" t="s">
        <v>19</v>
      </c>
      <c r="H21" s="5" t="s">
        <v>20</v>
      </c>
      <c r="I21" s="5">
        <v>1</v>
      </c>
      <c r="J21" s="5">
        <v>1</v>
      </c>
      <c r="K21" s="5">
        <v>1</v>
      </c>
      <c r="L21" s="5">
        <v>0</v>
      </c>
      <c r="M21" s="5">
        <v>1</v>
      </c>
      <c r="N21" s="5"/>
      <c r="O21" s="76" t="s">
        <v>30</v>
      </c>
      <c r="P21" s="26" t="s">
        <v>21</v>
      </c>
      <c r="Q21" s="5">
        <v>40</v>
      </c>
      <c r="R21" s="5">
        <v>47</v>
      </c>
      <c r="S21" s="21">
        <v>45</v>
      </c>
      <c r="T21" s="21">
        <v>45</v>
      </c>
      <c r="U21" s="21">
        <v>45</v>
      </c>
      <c r="V21" s="21">
        <v>45</v>
      </c>
      <c r="W21" s="21">
        <v>45</v>
      </c>
      <c r="X21" s="5">
        <v>2021</v>
      </c>
    </row>
    <row r="22" spans="1:24" ht="15">
      <c r="A22" s="23" t="s">
        <v>18</v>
      </c>
      <c r="B22" s="23">
        <v>1</v>
      </c>
      <c r="C22" s="23">
        <v>1</v>
      </c>
      <c r="D22" s="23">
        <v>1</v>
      </c>
      <c r="E22" s="23">
        <v>0</v>
      </c>
      <c r="F22" s="24">
        <v>1</v>
      </c>
      <c r="G22" s="4" t="s">
        <v>19</v>
      </c>
      <c r="H22" s="5" t="s">
        <v>20</v>
      </c>
      <c r="I22" s="5">
        <v>1</v>
      </c>
      <c r="J22" s="5">
        <v>1</v>
      </c>
      <c r="K22" s="5">
        <v>2</v>
      </c>
      <c r="L22" s="5">
        <v>0</v>
      </c>
      <c r="M22" s="5">
        <v>4</v>
      </c>
      <c r="N22" s="5"/>
      <c r="O22" s="79" t="s">
        <v>41</v>
      </c>
      <c r="P22" s="26" t="s">
        <v>33</v>
      </c>
      <c r="Q22" s="5">
        <v>224</v>
      </c>
      <c r="R22" s="108">
        <v>222.35</v>
      </c>
      <c r="S22" s="21">
        <v>240</v>
      </c>
      <c r="T22" s="21">
        <v>240</v>
      </c>
      <c r="U22" s="21">
        <v>240</v>
      </c>
      <c r="V22" s="21">
        <v>240</v>
      </c>
      <c r="W22" s="21">
        <v>240</v>
      </c>
      <c r="X22" s="5">
        <v>2021</v>
      </c>
    </row>
    <row r="23" spans="1:25" ht="25.5">
      <c r="A23" s="23" t="s">
        <v>18</v>
      </c>
      <c r="B23" s="23">
        <v>1</v>
      </c>
      <c r="C23" s="23">
        <v>1</v>
      </c>
      <c r="D23" s="23">
        <v>1</v>
      </c>
      <c r="E23" s="23">
        <v>0</v>
      </c>
      <c r="F23" s="24">
        <v>2</v>
      </c>
      <c r="G23" s="4"/>
      <c r="H23" s="5"/>
      <c r="I23" s="5"/>
      <c r="J23" s="5"/>
      <c r="K23" s="5"/>
      <c r="L23" s="5"/>
      <c r="M23" s="5"/>
      <c r="N23" s="5">
        <v>3</v>
      </c>
      <c r="O23" s="118" t="s">
        <v>55</v>
      </c>
      <c r="P23" s="32" t="s">
        <v>14</v>
      </c>
      <c r="Q23" s="87">
        <f>359.1-1.7954</f>
        <v>357.30460000000005</v>
      </c>
      <c r="R23" s="87">
        <f>359.08486-30.52214</f>
        <v>328.56272</v>
      </c>
      <c r="S23" s="87">
        <v>359.1</v>
      </c>
      <c r="T23" s="87">
        <v>359.1</v>
      </c>
      <c r="U23" s="87">
        <v>383.9</v>
      </c>
      <c r="V23" s="87">
        <v>394.6</v>
      </c>
      <c r="W23" s="87">
        <f>Q23+R23+S23+T23+U23+V23</f>
        <v>2182.56732</v>
      </c>
      <c r="X23" s="20">
        <v>2021</v>
      </c>
      <c r="Y23">
        <f>359.08486-30.52214</f>
        <v>328.56272</v>
      </c>
    </row>
    <row r="24" spans="1:24" ht="25.5">
      <c r="A24" s="17" t="s">
        <v>18</v>
      </c>
      <c r="B24" s="17">
        <v>1</v>
      </c>
      <c r="C24" s="17">
        <v>1</v>
      </c>
      <c r="D24" s="17">
        <v>1</v>
      </c>
      <c r="E24" s="17">
        <v>0</v>
      </c>
      <c r="F24" s="18">
        <v>2</v>
      </c>
      <c r="G24" s="4" t="s">
        <v>19</v>
      </c>
      <c r="H24" s="5" t="s">
        <v>20</v>
      </c>
      <c r="I24" s="5">
        <v>1</v>
      </c>
      <c r="J24" s="5">
        <v>1</v>
      </c>
      <c r="K24" s="5">
        <v>1</v>
      </c>
      <c r="L24" s="5">
        <v>0</v>
      </c>
      <c r="M24" s="5">
        <v>2</v>
      </c>
      <c r="N24" s="5"/>
      <c r="O24" s="76" t="s">
        <v>56</v>
      </c>
      <c r="P24" s="26" t="s">
        <v>21</v>
      </c>
      <c r="Q24" s="5">
        <v>115</v>
      </c>
      <c r="R24" s="5">
        <v>70</v>
      </c>
      <c r="S24" s="5">
        <v>70</v>
      </c>
      <c r="T24" s="22">
        <v>70</v>
      </c>
      <c r="U24" s="22">
        <v>70</v>
      </c>
      <c r="V24" s="22">
        <v>70</v>
      </c>
      <c r="W24" s="22">
        <f>SUM(Q24:V24)</f>
        <v>465</v>
      </c>
      <c r="X24" s="5">
        <v>2021</v>
      </c>
    </row>
    <row r="25" spans="1:24" ht="41.25" customHeight="1">
      <c r="A25" s="23" t="s">
        <v>18</v>
      </c>
      <c r="B25" s="23">
        <v>1</v>
      </c>
      <c r="C25" s="23">
        <v>1</v>
      </c>
      <c r="D25" s="23">
        <v>1</v>
      </c>
      <c r="E25" s="23">
        <v>0</v>
      </c>
      <c r="F25" s="24">
        <v>3</v>
      </c>
      <c r="G25" s="4"/>
      <c r="H25" s="5"/>
      <c r="I25" s="5"/>
      <c r="J25" s="5"/>
      <c r="K25" s="5"/>
      <c r="L25" s="5"/>
      <c r="M25" s="5"/>
      <c r="N25" s="5">
        <v>3</v>
      </c>
      <c r="O25" s="80" t="s">
        <v>37</v>
      </c>
      <c r="P25" s="32" t="s">
        <v>15</v>
      </c>
      <c r="Q25" s="20" t="s">
        <v>31</v>
      </c>
      <c r="R25" s="20" t="s">
        <v>31</v>
      </c>
      <c r="S25" s="20" t="s">
        <v>31</v>
      </c>
      <c r="T25" s="51" t="s">
        <v>31</v>
      </c>
      <c r="U25" s="51" t="s">
        <v>31</v>
      </c>
      <c r="V25" s="51" t="s">
        <v>31</v>
      </c>
      <c r="W25" s="51" t="s">
        <v>31</v>
      </c>
      <c r="X25" s="20">
        <v>2021</v>
      </c>
    </row>
    <row r="26" spans="1:24" ht="21.75" customHeight="1">
      <c r="A26" s="23" t="s">
        <v>18</v>
      </c>
      <c r="B26" s="23">
        <v>1</v>
      </c>
      <c r="C26" s="23">
        <v>1</v>
      </c>
      <c r="D26" s="23">
        <v>1</v>
      </c>
      <c r="E26" s="23">
        <v>0</v>
      </c>
      <c r="F26" s="24">
        <v>3</v>
      </c>
      <c r="G26" s="4" t="s">
        <v>19</v>
      </c>
      <c r="H26" s="5" t="s">
        <v>20</v>
      </c>
      <c r="I26" s="5">
        <v>1</v>
      </c>
      <c r="J26" s="5">
        <v>1</v>
      </c>
      <c r="K26" s="5">
        <v>1</v>
      </c>
      <c r="L26" s="5">
        <v>0</v>
      </c>
      <c r="M26" s="5">
        <v>3</v>
      </c>
      <c r="N26" s="5"/>
      <c r="O26" s="76" t="s">
        <v>32</v>
      </c>
      <c r="P26" s="26" t="s">
        <v>21</v>
      </c>
      <c r="Q26" s="5">
        <v>11</v>
      </c>
      <c r="R26" s="108">
        <v>5</v>
      </c>
      <c r="S26" s="21">
        <v>2</v>
      </c>
      <c r="T26" s="21">
        <v>2</v>
      </c>
      <c r="U26" s="21">
        <v>2</v>
      </c>
      <c r="V26" s="21">
        <v>2</v>
      </c>
      <c r="W26" s="21">
        <f>Q26+R26+S26+T26+U26+V26</f>
        <v>24</v>
      </c>
      <c r="X26" s="5">
        <v>2021</v>
      </c>
    </row>
    <row r="27" spans="1:25" ht="41.25" customHeight="1">
      <c r="A27" s="40" t="s">
        <v>18</v>
      </c>
      <c r="B27" s="40">
        <v>1</v>
      </c>
      <c r="C27" s="40">
        <v>1</v>
      </c>
      <c r="D27" s="40">
        <v>2</v>
      </c>
      <c r="E27" s="40">
        <v>0</v>
      </c>
      <c r="F27" s="40">
        <v>0</v>
      </c>
      <c r="G27" s="42" t="s">
        <v>19</v>
      </c>
      <c r="H27" s="43" t="s">
        <v>20</v>
      </c>
      <c r="I27" s="46">
        <v>1</v>
      </c>
      <c r="J27" s="46">
        <v>1</v>
      </c>
      <c r="K27" s="46">
        <v>2</v>
      </c>
      <c r="L27" s="46">
        <v>0</v>
      </c>
      <c r="M27" s="46">
        <v>0</v>
      </c>
      <c r="N27" s="46">
        <v>3</v>
      </c>
      <c r="O27" s="75" t="s">
        <v>34</v>
      </c>
      <c r="P27" s="47" t="s">
        <v>14</v>
      </c>
      <c r="Q27" s="54">
        <f>Q30+Q40+Q42+Q44</f>
        <v>9044.45453</v>
      </c>
      <c r="R27" s="54">
        <f>R30+R40+R42</f>
        <v>12276.660000000002</v>
      </c>
      <c r="S27" s="54">
        <f>S30+S40+S42+S46</f>
        <v>7516.38</v>
      </c>
      <c r="T27" s="54">
        <f>T30+T40+T42</f>
        <v>5566.38</v>
      </c>
      <c r="U27" s="54">
        <f>U30+U40+U42</f>
        <v>5630.6</v>
      </c>
      <c r="V27" s="54">
        <f>V30+V40+V42</f>
        <v>5788.2</v>
      </c>
      <c r="W27" s="117">
        <f>Y27</f>
        <v>45822.799999999996</v>
      </c>
      <c r="X27" s="45">
        <v>2021</v>
      </c>
      <c r="Y27" s="107">
        <f>9044.5+12276.7+7516.4+5566.4+5630.6+5788.2</f>
        <v>45822.799999999996</v>
      </c>
    </row>
    <row r="28" spans="1:25" ht="25.5">
      <c r="A28" s="17" t="s">
        <v>18</v>
      </c>
      <c r="B28" s="17">
        <v>1</v>
      </c>
      <c r="C28" s="17">
        <v>1</v>
      </c>
      <c r="D28" s="17">
        <v>2</v>
      </c>
      <c r="E28" s="17">
        <v>0</v>
      </c>
      <c r="F28" s="17">
        <v>0</v>
      </c>
      <c r="G28" s="19" t="s">
        <v>19</v>
      </c>
      <c r="H28" s="20" t="s">
        <v>20</v>
      </c>
      <c r="I28" s="33">
        <v>1</v>
      </c>
      <c r="J28" s="33">
        <v>1</v>
      </c>
      <c r="K28" s="33">
        <v>2</v>
      </c>
      <c r="L28" s="33">
        <v>0</v>
      </c>
      <c r="M28" s="33">
        <v>0</v>
      </c>
      <c r="N28" s="12"/>
      <c r="O28" s="102" t="s">
        <v>54</v>
      </c>
      <c r="P28" s="29" t="s">
        <v>22</v>
      </c>
      <c r="Q28" s="100">
        <v>86</v>
      </c>
      <c r="R28" s="109">
        <v>97</v>
      </c>
      <c r="S28" s="5">
        <v>100</v>
      </c>
      <c r="T28" s="22">
        <v>100</v>
      </c>
      <c r="U28" s="22">
        <v>100</v>
      </c>
      <c r="V28" s="22">
        <v>100</v>
      </c>
      <c r="W28" s="22">
        <v>100</v>
      </c>
      <c r="X28" s="5">
        <v>2020</v>
      </c>
      <c r="Y28" s="107">
        <f>W30+W40+W42+W44+W46</f>
        <v>45822.674530000004</v>
      </c>
    </row>
    <row r="29" spans="1:25" ht="25.5">
      <c r="A29" s="17" t="s">
        <v>18</v>
      </c>
      <c r="B29" s="17">
        <v>1</v>
      </c>
      <c r="C29" s="17">
        <v>1</v>
      </c>
      <c r="D29" s="17">
        <v>2</v>
      </c>
      <c r="E29" s="17">
        <v>0</v>
      </c>
      <c r="F29" s="17">
        <v>0</v>
      </c>
      <c r="G29" s="19" t="s">
        <v>19</v>
      </c>
      <c r="H29" s="20" t="s">
        <v>20</v>
      </c>
      <c r="I29" s="33">
        <v>1</v>
      </c>
      <c r="J29" s="33">
        <v>1</v>
      </c>
      <c r="K29" s="33">
        <v>2</v>
      </c>
      <c r="L29" s="33">
        <v>0</v>
      </c>
      <c r="M29" s="33">
        <v>0</v>
      </c>
      <c r="N29" s="12"/>
      <c r="O29" s="103" t="s">
        <v>44</v>
      </c>
      <c r="P29" s="29" t="s">
        <v>22</v>
      </c>
      <c r="Q29" s="101">
        <v>30.1</v>
      </c>
      <c r="R29" s="110">
        <v>39</v>
      </c>
      <c r="S29" s="93">
        <v>42</v>
      </c>
      <c r="T29" s="93">
        <v>43.8</v>
      </c>
      <c r="U29" s="93">
        <v>49</v>
      </c>
      <c r="V29" s="93">
        <v>54.1</v>
      </c>
      <c r="W29" s="93">
        <v>54.1</v>
      </c>
      <c r="X29" s="5">
        <v>2021</v>
      </c>
      <c r="Y29" s="107">
        <f>T30+S30+R30+Q30+Q40+R40+S40++Q42+R42+S42+T42+Q44+S46+V30+U30</f>
        <v>45822.67453</v>
      </c>
    </row>
    <row r="30" spans="1:24" ht="25.5">
      <c r="A30" s="17" t="s">
        <v>18</v>
      </c>
      <c r="B30" s="17">
        <v>1</v>
      </c>
      <c r="C30" s="17">
        <v>1</v>
      </c>
      <c r="D30" s="17">
        <v>2</v>
      </c>
      <c r="E30" s="17">
        <v>0</v>
      </c>
      <c r="F30" s="17">
        <v>1</v>
      </c>
      <c r="G30" s="19"/>
      <c r="H30" s="20"/>
      <c r="I30" s="20"/>
      <c r="J30" s="20"/>
      <c r="K30" s="20"/>
      <c r="L30" s="20"/>
      <c r="M30" s="20"/>
      <c r="N30" s="5">
        <v>3</v>
      </c>
      <c r="O30" s="81" t="s">
        <v>35</v>
      </c>
      <c r="P30" s="34" t="s">
        <v>14</v>
      </c>
      <c r="Q30" s="87">
        <v>6916.9</v>
      </c>
      <c r="R30" s="99">
        <f>1060.2+894.7+472.5+1510+1600.98-56.68037+509+3815.73+2149.55</f>
        <v>11955.979630000002</v>
      </c>
      <c r="S30" s="87">
        <v>4966.38</v>
      </c>
      <c r="T30" s="87">
        <v>5266.38</v>
      </c>
      <c r="U30" s="87">
        <v>5630.6</v>
      </c>
      <c r="V30" s="87">
        <v>5788.2</v>
      </c>
      <c r="W30" s="87">
        <f>Q30+R30+S30+T30+U30+V30</f>
        <v>40524.43963</v>
      </c>
      <c r="X30" s="20">
        <v>2021</v>
      </c>
    </row>
    <row r="31" spans="1:24" ht="26.25" customHeight="1">
      <c r="A31" s="17" t="s">
        <v>18</v>
      </c>
      <c r="B31" s="17">
        <v>1</v>
      </c>
      <c r="C31" s="17">
        <v>1</v>
      </c>
      <c r="D31" s="17">
        <v>2</v>
      </c>
      <c r="E31" s="17">
        <v>0</v>
      </c>
      <c r="F31" s="17">
        <v>1</v>
      </c>
      <c r="G31" s="4" t="s">
        <v>19</v>
      </c>
      <c r="H31" s="5" t="s">
        <v>20</v>
      </c>
      <c r="I31" s="5">
        <v>1</v>
      </c>
      <c r="J31" s="5">
        <v>1</v>
      </c>
      <c r="K31" s="5">
        <v>2</v>
      </c>
      <c r="L31" s="5">
        <v>0</v>
      </c>
      <c r="M31" s="5">
        <v>2</v>
      </c>
      <c r="N31" s="5"/>
      <c r="O31" s="104" t="s">
        <v>45</v>
      </c>
      <c r="P31" s="26" t="s">
        <v>21</v>
      </c>
      <c r="Q31" s="5">
        <v>8</v>
      </c>
      <c r="R31" s="108">
        <v>12</v>
      </c>
      <c r="S31" s="5">
        <v>2</v>
      </c>
      <c r="T31" s="22">
        <v>2</v>
      </c>
      <c r="U31" s="22">
        <v>2</v>
      </c>
      <c r="V31" s="22">
        <v>2</v>
      </c>
      <c r="W31" s="22">
        <f>SUM(Q31:V31)</f>
        <v>28</v>
      </c>
      <c r="X31" s="5">
        <v>2021</v>
      </c>
    </row>
    <row r="32" spans="1:24" ht="25.5" customHeight="1">
      <c r="A32" s="17" t="s">
        <v>18</v>
      </c>
      <c r="B32" s="17">
        <v>1</v>
      </c>
      <c r="C32" s="17">
        <v>1</v>
      </c>
      <c r="D32" s="17">
        <v>2</v>
      </c>
      <c r="E32" s="17">
        <v>0</v>
      </c>
      <c r="F32" s="17">
        <v>1</v>
      </c>
      <c r="G32" s="4" t="s">
        <v>19</v>
      </c>
      <c r="H32" s="5" t="s">
        <v>20</v>
      </c>
      <c r="I32" s="5">
        <v>1</v>
      </c>
      <c r="J32" s="5">
        <v>1</v>
      </c>
      <c r="K32" s="5">
        <v>2</v>
      </c>
      <c r="L32" s="5">
        <v>0</v>
      </c>
      <c r="M32" s="5">
        <v>3</v>
      </c>
      <c r="N32" s="5"/>
      <c r="O32" s="82" t="s">
        <v>46</v>
      </c>
      <c r="P32" s="26" t="s">
        <v>36</v>
      </c>
      <c r="Q32" s="5">
        <v>1568</v>
      </c>
      <c r="R32" s="5">
        <v>635</v>
      </c>
      <c r="S32" s="5">
        <v>635</v>
      </c>
      <c r="T32" s="22">
        <v>635</v>
      </c>
      <c r="U32" s="22">
        <v>635</v>
      </c>
      <c r="V32" s="22">
        <v>635</v>
      </c>
      <c r="W32" s="22">
        <f>SUM(Q32:V32)</f>
        <v>4743</v>
      </c>
      <c r="X32" s="5">
        <v>2021</v>
      </c>
    </row>
    <row r="33" spans="1:24" ht="25.5" customHeight="1">
      <c r="A33" s="17" t="s">
        <v>18</v>
      </c>
      <c r="B33" s="17">
        <v>1</v>
      </c>
      <c r="C33" s="17">
        <v>1</v>
      </c>
      <c r="D33" s="17">
        <v>2</v>
      </c>
      <c r="E33" s="17">
        <v>0</v>
      </c>
      <c r="F33" s="17">
        <v>1</v>
      </c>
      <c r="G33" s="4" t="s">
        <v>19</v>
      </c>
      <c r="H33" s="5" t="s">
        <v>20</v>
      </c>
      <c r="I33" s="5">
        <v>1</v>
      </c>
      <c r="J33" s="5">
        <v>1</v>
      </c>
      <c r="K33" s="5">
        <v>2</v>
      </c>
      <c r="L33" s="5">
        <v>0</v>
      </c>
      <c r="M33" s="5">
        <v>5</v>
      </c>
      <c r="N33" s="5"/>
      <c r="O33" s="104" t="s">
        <v>50</v>
      </c>
      <c r="P33" s="26" t="s">
        <v>21</v>
      </c>
      <c r="Q33" s="5">
        <v>7</v>
      </c>
      <c r="R33" s="5">
        <v>5</v>
      </c>
      <c r="S33" s="21">
        <v>4</v>
      </c>
      <c r="T33" s="21">
        <v>4</v>
      </c>
      <c r="U33" s="21">
        <v>4</v>
      </c>
      <c r="V33" s="21">
        <v>4</v>
      </c>
      <c r="W33" s="21">
        <f>SUM(Q33:V33)</f>
        <v>28</v>
      </c>
      <c r="X33" s="5">
        <v>2021</v>
      </c>
    </row>
    <row r="34" spans="1:24" ht="25.5" customHeight="1">
      <c r="A34" s="17" t="s">
        <v>18</v>
      </c>
      <c r="B34" s="17">
        <v>1</v>
      </c>
      <c r="C34" s="17">
        <v>1</v>
      </c>
      <c r="D34" s="17">
        <v>2</v>
      </c>
      <c r="E34" s="17">
        <v>0</v>
      </c>
      <c r="F34" s="17">
        <v>1</v>
      </c>
      <c r="G34" s="4" t="s">
        <v>19</v>
      </c>
      <c r="H34" s="5" t="s">
        <v>20</v>
      </c>
      <c r="I34" s="5">
        <v>1</v>
      </c>
      <c r="J34" s="5">
        <v>1</v>
      </c>
      <c r="K34" s="5">
        <v>2</v>
      </c>
      <c r="L34" s="5">
        <v>0</v>
      </c>
      <c r="M34" s="5">
        <v>6</v>
      </c>
      <c r="N34" s="5"/>
      <c r="O34" s="104" t="s">
        <v>47</v>
      </c>
      <c r="P34" s="26" t="s">
        <v>21</v>
      </c>
      <c r="Q34" s="5">
        <v>8</v>
      </c>
      <c r="R34" s="108">
        <v>22</v>
      </c>
      <c r="S34" s="21">
        <v>5</v>
      </c>
      <c r="T34" s="21">
        <v>5</v>
      </c>
      <c r="U34" s="21">
        <v>5</v>
      </c>
      <c r="V34" s="21">
        <v>5</v>
      </c>
      <c r="W34" s="21">
        <f>SUM(Q34:V34)</f>
        <v>50</v>
      </c>
      <c r="X34" s="5">
        <v>2021</v>
      </c>
    </row>
    <row r="35" spans="1:24" ht="25.5">
      <c r="A35" s="17" t="s">
        <v>18</v>
      </c>
      <c r="B35" s="17">
        <v>1</v>
      </c>
      <c r="C35" s="17">
        <v>1</v>
      </c>
      <c r="D35" s="17">
        <v>2</v>
      </c>
      <c r="E35" s="17">
        <v>0</v>
      </c>
      <c r="F35" s="17">
        <v>1</v>
      </c>
      <c r="G35" s="4" t="s">
        <v>19</v>
      </c>
      <c r="H35" s="5" t="s">
        <v>20</v>
      </c>
      <c r="I35" s="5">
        <v>1</v>
      </c>
      <c r="J35" s="5">
        <v>1</v>
      </c>
      <c r="K35" s="5">
        <v>2</v>
      </c>
      <c r="L35" s="5">
        <v>0</v>
      </c>
      <c r="M35" s="5">
        <v>7</v>
      </c>
      <c r="N35" s="5"/>
      <c r="O35" s="82" t="s">
        <v>48</v>
      </c>
      <c r="P35" s="26" t="s">
        <v>21</v>
      </c>
      <c r="Q35" s="5">
        <v>208</v>
      </c>
      <c r="R35" s="108">
        <v>953</v>
      </c>
      <c r="S35" s="5">
        <v>170</v>
      </c>
      <c r="T35" s="22">
        <v>170</v>
      </c>
      <c r="U35" s="22">
        <v>170</v>
      </c>
      <c r="V35" s="22">
        <v>170</v>
      </c>
      <c r="W35" s="22">
        <f>SUM(Q35:V35)</f>
        <v>1841</v>
      </c>
      <c r="X35" s="5">
        <v>2021</v>
      </c>
    </row>
    <row r="36" spans="1:24" ht="25.5">
      <c r="A36" s="17" t="s">
        <v>18</v>
      </c>
      <c r="B36" s="17">
        <v>1</v>
      </c>
      <c r="C36" s="17">
        <v>1</v>
      </c>
      <c r="D36" s="17">
        <v>2</v>
      </c>
      <c r="E36" s="17">
        <v>0</v>
      </c>
      <c r="F36" s="18">
        <v>2</v>
      </c>
      <c r="G36" s="4"/>
      <c r="H36" s="5"/>
      <c r="I36" s="5"/>
      <c r="J36" s="5"/>
      <c r="K36" s="5"/>
      <c r="L36" s="5"/>
      <c r="M36" s="5"/>
      <c r="N36" s="5"/>
      <c r="O36" s="83" t="s">
        <v>64</v>
      </c>
      <c r="P36" s="48" t="s">
        <v>15</v>
      </c>
      <c r="Q36" s="10" t="s">
        <v>31</v>
      </c>
      <c r="R36" s="10" t="s">
        <v>31</v>
      </c>
      <c r="S36" s="49" t="s">
        <v>31</v>
      </c>
      <c r="T36" s="50" t="s">
        <v>31</v>
      </c>
      <c r="U36" s="50" t="s">
        <v>31</v>
      </c>
      <c r="V36" s="50" t="s">
        <v>31</v>
      </c>
      <c r="W36" s="50" t="s">
        <v>31</v>
      </c>
      <c r="X36" s="10">
        <v>2021</v>
      </c>
    </row>
    <row r="37" spans="1:24" ht="25.5">
      <c r="A37" s="23" t="s">
        <v>18</v>
      </c>
      <c r="B37" s="23">
        <v>1</v>
      </c>
      <c r="C37" s="23">
        <v>1</v>
      </c>
      <c r="D37" s="23">
        <v>2</v>
      </c>
      <c r="E37" s="23">
        <v>0</v>
      </c>
      <c r="F37" s="24">
        <v>2</v>
      </c>
      <c r="G37" s="4" t="s">
        <v>19</v>
      </c>
      <c r="H37" s="5" t="s">
        <v>20</v>
      </c>
      <c r="I37" s="5">
        <v>1</v>
      </c>
      <c r="J37" s="5">
        <v>1</v>
      </c>
      <c r="K37" s="5">
        <v>2</v>
      </c>
      <c r="L37" s="5">
        <v>0</v>
      </c>
      <c r="M37" s="5">
        <v>8</v>
      </c>
      <c r="N37" s="5"/>
      <c r="O37" s="78" t="s">
        <v>57</v>
      </c>
      <c r="P37" s="30" t="s">
        <v>21</v>
      </c>
      <c r="Q37" s="5">
        <v>4</v>
      </c>
      <c r="R37" s="12">
        <v>4</v>
      </c>
      <c r="S37" s="25">
        <v>4</v>
      </c>
      <c r="T37" s="16">
        <v>4</v>
      </c>
      <c r="U37" s="16">
        <v>4</v>
      </c>
      <c r="V37" s="16">
        <v>4</v>
      </c>
      <c r="W37" s="16">
        <f>Q37+R37+S37+T37+U37+V37</f>
        <v>24</v>
      </c>
      <c r="X37" s="12">
        <v>2021</v>
      </c>
    </row>
    <row r="38" spans="1:24" ht="41.25" customHeight="1">
      <c r="A38" s="23" t="s">
        <v>18</v>
      </c>
      <c r="B38" s="23">
        <v>1</v>
      </c>
      <c r="C38" s="23">
        <v>1</v>
      </c>
      <c r="D38" s="23">
        <v>2</v>
      </c>
      <c r="E38" s="23">
        <v>0</v>
      </c>
      <c r="F38" s="24">
        <v>3</v>
      </c>
      <c r="G38" s="4"/>
      <c r="H38" s="5"/>
      <c r="I38" s="5"/>
      <c r="J38" s="5"/>
      <c r="K38" s="5"/>
      <c r="L38" s="5"/>
      <c r="M38" s="5"/>
      <c r="N38" s="5"/>
      <c r="O38" s="106" t="s">
        <v>38</v>
      </c>
      <c r="P38" s="48" t="s">
        <v>15</v>
      </c>
      <c r="Q38" s="10" t="s">
        <v>31</v>
      </c>
      <c r="R38" s="10" t="s">
        <v>31</v>
      </c>
      <c r="S38" s="49" t="s">
        <v>31</v>
      </c>
      <c r="T38" s="50" t="s">
        <v>31</v>
      </c>
      <c r="U38" s="50" t="s">
        <v>31</v>
      </c>
      <c r="V38" s="50" t="s">
        <v>31</v>
      </c>
      <c r="W38" s="50" t="s">
        <v>31</v>
      </c>
      <c r="X38" s="10">
        <v>2021</v>
      </c>
    </row>
    <row r="39" spans="1:24" ht="15">
      <c r="A39" s="23" t="s">
        <v>18</v>
      </c>
      <c r="B39" s="23">
        <v>1</v>
      </c>
      <c r="C39" s="23">
        <v>1</v>
      </c>
      <c r="D39" s="23">
        <v>2</v>
      </c>
      <c r="E39" s="23">
        <v>0</v>
      </c>
      <c r="F39" s="24">
        <v>3</v>
      </c>
      <c r="G39" s="4" t="s">
        <v>19</v>
      </c>
      <c r="H39" s="5" t="s">
        <v>20</v>
      </c>
      <c r="I39" s="5">
        <v>1</v>
      </c>
      <c r="J39" s="5">
        <v>1</v>
      </c>
      <c r="K39" s="5">
        <v>2</v>
      </c>
      <c r="L39" s="5">
        <v>0</v>
      </c>
      <c r="M39" s="5">
        <v>9</v>
      </c>
      <c r="N39" s="5"/>
      <c r="O39" s="76" t="s">
        <v>32</v>
      </c>
      <c r="P39" s="26" t="s">
        <v>21</v>
      </c>
      <c r="Q39" s="5">
        <v>12</v>
      </c>
      <c r="R39" s="108">
        <v>14</v>
      </c>
      <c r="S39" s="21">
        <v>11</v>
      </c>
      <c r="T39" s="21">
        <v>11</v>
      </c>
      <c r="U39" s="21">
        <v>11</v>
      </c>
      <c r="V39" s="21">
        <v>11</v>
      </c>
      <c r="W39" s="21">
        <f>SUM(Q39:V39)</f>
        <v>70</v>
      </c>
      <c r="X39" s="5">
        <v>2021</v>
      </c>
    </row>
    <row r="40" spans="1:24" ht="63.75">
      <c r="A40" s="23" t="s">
        <v>18</v>
      </c>
      <c r="B40" s="23">
        <v>1</v>
      </c>
      <c r="C40" s="23">
        <v>1</v>
      </c>
      <c r="D40" s="23">
        <v>2</v>
      </c>
      <c r="E40" s="23">
        <v>0</v>
      </c>
      <c r="F40" s="24">
        <v>4</v>
      </c>
      <c r="G40" s="4"/>
      <c r="H40" s="5"/>
      <c r="I40" s="5"/>
      <c r="J40" s="5"/>
      <c r="K40" s="5"/>
      <c r="L40" s="5"/>
      <c r="M40" s="5"/>
      <c r="N40" s="5">
        <v>3</v>
      </c>
      <c r="O40" s="105" t="s">
        <v>51</v>
      </c>
      <c r="P40" s="32" t="s">
        <v>24</v>
      </c>
      <c r="Q40" s="87">
        <v>214.1</v>
      </c>
      <c r="R40" s="99">
        <f>114+56.68037</f>
        <v>170.68037</v>
      </c>
      <c r="S40" s="87">
        <v>300</v>
      </c>
      <c r="T40" s="87">
        <v>0</v>
      </c>
      <c r="U40" s="87">
        <v>0</v>
      </c>
      <c r="V40" s="87">
        <v>0</v>
      </c>
      <c r="W40" s="87">
        <f>Q40+R40+S40+T40+U40+V40</f>
        <v>684.78037</v>
      </c>
      <c r="X40" s="20">
        <v>2018</v>
      </c>
    </row>
    <row r="41" spans="1:24" ht="15">
      <c r="A41" s="23" t="s">
        <v>18</v>
      </c>
      <c r="B41" s="23">
        <v>1</v>
      </c>
      <c r="C41" s="23">
        <v>1</v>
      </c>
      <c r="D41" s="23">
        <v>2</v>
      </c>
      <c r="E41" s="23">
        <v>0</v>
      </c>
      <c r="F41" s="24">
        <v>4</v>
      </c>
      <c r="G41" s="4" t="s">
        <v>19</v>
      </c>
      <c r="H41" s="5" t="s">
        <v>20</v>
      </c>
      <c r="I41" s="5">
        <v>1</v>
      </c>
      <c r="J41" s="5">
        <v>1</v>
      </c>
      <c r="K41" s="5">
        <v>2</v>
      </c>
      <c r="L41" s="5">
        <v>1</v>
      </c>
      <c r="M41" s="5">
        <v>0</v>
      </c>
      <c r="N41" s="5"/>
      <c r="O41" s="104" t="s">
        <v>32</v>
      </c>
      <c r="P41" s="26" t="s">
        <v>21</v>
      </c>
      <c r="Q41" s="5">
        <v>3</v>
      </c>
      <c r="R41" s="111">
        <v>3</v>
      </c>
      <c r="S41" s="92">
        <v>2</v>
      </c>
      <c r="T41" s="92" t="s">
        <v>52</v>
      </c>
      <c r="U41" s="92" t="s">
        <v>52</v>
      </c>
      <c r="V41" s="92" t="s">
        <v>52</v>
      </c>
      <c r="W41" s="21">
        <f>SUM(Q41:S41)</f>
        <v>8</v>
      </c>
      <c r="X41" s="5">
        <v>2018</v>
      </c>
    </row>
    <row r="42" spans="1:24" ht="25.5">
      <c r="A42" s="17" t="s">
        <v>18</v>
      </c>
      <c r="B42" s="17">
        <v>1</v>
      </c>
      <c r="C42" s="17">
        <v>1</v>
      </c>
      <c r="D42" s="17">
        <v>2</v>
      </c>
      <c r="E42" s="17">
        <v>0</v>
      </c>
      <c r="F42" s="17">
        <v>5</v>
      </c>
      <c r="G42" s="19"/>
      <c r="H42" s="20"/>
      <c r="I42" s="20"/>
      <c r="J42" s="20"/>
      <c r="K42" s="20"/>
      <c r="L42" s="20"/>
      <c r="M42" s="20"/>
      <c r="N42" s="5">
        <v>3</v>
      </c>
      <c r="O42" s="113" t="s">
        <v>49</v>
      </c>
      <c r="P42" s="34" t="s">
        <v>14</v>
      </c>
      <c r="Q42" s="87">
        <f>1346.9-500-500-122.34547</f>
        <v>224.55453000000009</v>
      </c>
      <c r="R42" s="87">
        <v>150</v>
      </c>
      <c r="S42" s="87">
        <v>300</v>
      </c>
      <c r="T42" s="87">
        <v>300</v>
      </c>
      <c r="U42" s="87">
        <v>0</v>
      </c>
      <c r="V42" s="87">
        <v>0</v>
      </c>
      <c r="W42" s="87">
        <f>Q42+R42+S42+T42+U42+V42</f>
        <v>974.5545300000001</v>
      </c>
      <c r="X42" s="20">
        <v>2019</v>
      </c>
    </row>
    <row r="43" spans="1:24" ht="15">
      <c r="A43" s="23" t="s">
        <v>18</v>
      </c>
      <c r="B43" s="23">
        <v>1</v>
      </c>
      <c r="C43" s="23">
        <v>1</v>
      </c>
      <c r="D43" s="23">
        <v>2</v>
      </c>
      <c r="E43" s="23">
        <v>0</v>
      </c>
      <c r="F43" s="24">
        <v>5</v>
      </c>
      <c r="G43" s="4" t="s">
        <v>19</v>
      </c>
      <c r="H43" s="5" t="s">
        <v>20</v>
      </c>
      <c r="I43" s="5">
        <v>1</v>
      </c>
      <c r="J43" s="5">
        <v>1</v>
      </c>
      <c r="K43" s="5">
        <v>2</v>
      </c>
      <c r="L43" s="5">
        <v>1</v>
      </c>
      <c r="M43" s="5">
        <v>1</v>
      </c>
      <c r="N43" s="5"/>
      <c r="O43" s="102" t="s">
        <v>58</v>
      </c>
      <c r="P43" s="26" t="s">
        <v>21</v>
      </c>
      <c r="Q43" s="5">
        <v>44</v>
      </c>
      <c r="R43" s="108">
        <v>8</v>
      </c>
      <c r="S43" s="21">
        <v>20</v>
      </c>
      <c r="T43" s="21" t="s">
        <v>52</v>
      </c>
      <c r="U43" s="21" t="s">
        <v>52</v>
      </c>
      <c r="V43" s="21" t="s">
        <v>52</v>
      </c>
      <c r="W43" s="21">
        <f>SUM(Q43:S43)</f>
        <v>72</v>
      </c>
      <c r="X43" s="5">
        <v>2019</v>
      </c>
    </row>
    <row r="44" spans="1:24" ht="25.5">
      <c r="A44" s="17" t="s">
        <v>18</v>
      </c>
      <c r="B44" s="17">
        <v>1</v>
      </c>
      <c r="C44" s="17">
        <v>1</v>
      </c>
      <c r="D44" s="17">
        <v>2</v>
      </c>
      <c r="E44" s="17">
        <v>0</v>
      </c>
      <c r="F44" s="17">
        <v>6</v>
      </c>
      <c r="G44" s="19"/>
      <c r="H44" s="20"/>
      <c r="I44" s="20"/>
      <c r="J44" s="20"/>
      <c r="K44" s="20"/>
      <c r="L44" s="20"/>
      <c r="M44" s="20"/>
      <c r="N44" s="5">
        <v>3</v>
      </c>
      <c r="O44" s="94" t="s">
        <v>59</v>
      </c>
      <c r="P44" s="34" t="s">
        <v>14</v>
      </c>
      <c r="Q44" s="95">
        <v>1688.9</v>
      </c>
      <c r="R44" s="95">
        <v>0</v>
      </c>
      <c r="S44" s="95">
        <v>0</v>
      </c>
      <c r="T44" s="95">
        <v>0</v>
      </c>
      <c r="U44" s="95">
        <v>0</v>
      </c>
      <c r="V44" s="95">
        <v>0</v>
      </c>
      <c r="W44" s="95">
        <f>Q44+R44+S44+T44</f>
        <v>1688.9</v>
      </c>
      <c r="X44" s="33">
        <v>2016</v>
      </c>
    </row>
    <row r="45" spans="1:24" ht="15">
      <c r="A45" s="23" t="s">
        <v>18</v>
      </c>
      <c r="B45" s="23">
        <v>1</v>
      </c>
      <c r="C45" s="23">
        <v>1</v>
      </c>
      <c r="D45" s="23">
        <v>2</v>
      </c>
      <c r="E45" s="23">
        <v>0</v>
      </c>
      <c r="F45" s="24">
        <v>6</v>
      </c>
      <c r="G45" s="4" t="s">
        <v>19</v>
      </c>
      <c r="H45" s="5" t="s">
        <v>20</v>
      </c>
      <c r="I45" s="5">
        <v>1</v>
      </c>
      <c r="J45" s="5">
        <v>1</v>
      </c>
      <c r="K45" s="5">
        <v>2</v>
      </c>
      <c r="L45" s="5">
        <v>1</v>
      </c>
      <c r="M45" s="5">
        <v>1</v>
      </c>
      <c r="N45" s="5"/>
      <c r="O45" s="96" t="s">
        <v>60</v>
      </c>
      <c r="P45" s="26" t="s">
        <v>21</v>
      </c>
      <c r="Q45" s="21">
        <v>6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f>Q45+R45+S45+T45</f>
        <v>6</v>
      </c>
      <c r="X45" s="97">
        <v>2016</v>
      </c>
    </row>
    <row r="46" spans="1:24" ht="25.5">
      <c r="A46" s="17" t="s">
        <v>18</v>
      </c>
      <c r="B46" s="17">
        <v>1</v>
      </c>
      <c r="C46" s="17">
        <v>1</v>
      </c>
      <c r="D46" s="17">
        <v>2</v>
      </c>
      <c r="E46" s="17">
        <v>0</v>
      </c>
      <c r="F46" s="17">
        <v>6</v>
      </c>
      <c r="G46" s="19"/>
      <c r="H46" s="20"/>
      <c r="I46" s="20"/>
      <c r="J46" s="20"/>
      <c r="K46" s="20"/>
      <c r="L46" s="20"/>
      <c r="M46" s="20"/>
      <c r="N46" s="5">
        <v>3</v>
      </c>
      <c r="O46" s="112" t="s">
        <v>68</v>
      </c>
      <c r="P46" s="34" t="s">
        <v>14</v>
      </c>
      <c r="Q46" s="95">
        <v>0</v>
      </c>
      <c r="R46" s="95">
        <v>0</v>
      </c>
      <c r="S46" s="115">
        <v>1950</v>
      </c>
      <c r="T46" s="95">
        <v>0</v>
      </c>
      <c r="U46" s="95">
        <v>0</v>
      </c>
      <c r="V46" s="95">
        <v>0</v>
      </c>
      <c r="W46" s="95">
        <f>Q46+R46+S46+T46</f>
        <v>1950</v>
      </c>
      <c r="X46" s="33">
        <v>2018</v>
      </c>
    </row>
    <row r="47" spans="1:24" ht="15">
      <c r="A47" s="23" t="s">
        <v>18</v>
      </c>
      <c r="B47" s="23">
        <v>1</v>
      </c>
      <c r="C47" s="23">
        <v>1</v>
      </c>
      <c r="D47" s="23">
        <v>2</v>
      </c>
      <c r="E47" s="23">
        <v>0</v>
      </c>
      <c r="F47" s="24">
        <v>6</v>
      </c>
      <c r="G47" s="4" t="s">
        <v>19</v>
      </c>
      <c r="H47" s="5" t="s">
        <v>20</v>
      </c>
      <c r="I47" s="5">
        <v>1</v>
      </c>
      <c r="J47" s="5">
        <v>1</v>
      </c>
      <c r="K47" s="5">
        <v>2</v>
      </c>
      <c r="L47" s="5">
        <v>1</v>
      </c>
      <c r="M47" s="5">
        <v>1</v>
      </c>
      <c r="N47" s="5"/>
      <c r="O47" s="114" t="s">
        <v>58</v>
      </c>
      <c r="P47" s="26" t="s">
        <v>21</v>
      </c>
      <c r="Q47" s="21">
        <v>0</v>
      </c>
      <c r="R47" s="21">
        <v>0</v>
      </c>
      <c r="S47" s="116">
        <v>1</v>
      </c>
      <c r="T47" s="21">
        <v>0</v>
      </c>
      <c r="U47" s="21">
        <v>0</v>
      </c>
      <c r="V47" s="21">
        <v>0</v>
      </c>
      <c r="W47" s="21">
        <f>Q47+R47+S47+T47</f>
        <v>1</v>
      </c>
      <c r="X47" s="97">
        <v>2018</v>
      </c>
    </row>
    <row r="58" ht="15">
      <c r="A58" s="3" t="s">
        <v>66</v>
      </c>
    </row>
    <row r="59" ht="15">
      <c r="A59" s="3" t="s">
        <v>67</v>
      </c>
    </row>
  </sheetData>
  <sheetProtection/>
  <mergeCells count="27">
    <mergeCell ref="S1:X1"/>
    <mergeCell ref="A3:X3"/>
    <mergeCell ref="A4:X4"/>
    <mergeCell ref="N5:N7"/>
    <mergeCell ref="B6:B7"/>
    <mergeCell ref="D6:D7"/>
    <mergeCell ref="W6:W7"/>
    <mergeCell ref="U6:U7"/>
    <mergeCell ref="V6:V7"/>
    <mergeCell ref="G6:H7"/>
    <mergeCell ref="A2:X2"/>
    <mergeCell ref="E6:F7"/>
    <mergeCell ref="J6:M6"/>
    <mergeCell ref="S6:S7"/>
    <mergeCell ref="T6:T7"/>
    <mergeCell ref="A5:F5"/>
    <mergeCell ref="G5:M5"/>
    <mergeCell ref="X6:X7"/>
    <mergeCell ref="A6:A7"/>
    <mergeCell ref="O5:O7"/>
    <mergeCell ref="P5:P7"/>
    <mergeCell ref="W5:X5"/>
    <mergeCell ref="I6:I7"/>
    <mergeCell ref="C6:C7"/>
    <mergeCell ref="R6:R7"/>
    <mergeCell ref="Q6:Q7"/>
    <mergeCell ref="Q5:V5"/>
  </mergeCells>
  <printOptions/>
  <pageMargins left="0.7086614173228347" right="0.31496062992125984" top="0.7480314960629921" bottom="0.35433070866141736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degid</dc:creator>
  <cp:keywords/>
  <dc:description/>
  <cp:lastModifiedBy>nikitinskaya</cp:lastModifiedBy>
  <cp:lastPrinted>2017-07-03T05:52:49Z</cp:lastPrinted>
  <dcterms:created xsi:type="dcterms:W3CDTF">2015-05-25T08:06:57Z</dcterms:created>
  <dcterms:modified xsi:type="dcterms:W3CDTF">2017-08-07T09:33:13Z</dcterms:modified>
  <cp:category/>
  <cp:version/>
  <cp:contentType/>
  <cp:contentStatus/>
</cp:coreProperties>
</file>